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üksel\Desktop\Kalite Kordinatörlüğü\Kalite Güvence Sistemi-2022\"/>
    </mc:Choice>
  </mc:AlternateContent>
  <bookViews>
    <workbookView xWindow="0" yWindow="0" windowWidth="20490" windowHeight="6945" activeTab="3"/>
  </bookViews>
  <sheets>
    <sheet name="Kapak" sheetId="4" r:id="rId1"/>
    <sheet name="SP-Giriş" sheetId="3" r:id="rId2"/>
    <sheet name="SP-Hedef Bazlı Değerlendirme" sheetId="1" r:id="rId3"/>
    <sheet name="SP-Gösterge Bazlı" sheetId="2" r:id="rId4"/>
  </sheets>
  <definedNames>
    <definedName name="_Toc90289353" localSheetId="1">'SP-Giriş'!$B$3</definedName>
  </definedNames>
  <calcPr calcId="162913"/>
</workbook>
</file>

<file path=xl/calcChain.xml><?xml version="1.0" encoding="utf-8"?>
<calcChain xmlns="http://schemas.openxmlformats.org/spreadsheetml/2006/main">
  <c r="X36" i="2" l="1"/>
  <c r="X35" i="2"/>
  <c r="X33" i="2"/>
  <c r="X38" i="2"/>
  <c r="B51" i="1" l="1"/>
  <c r="B50" i="1"/>
  <c r="B49" i="1"/>
  <c r="B47" i="1"/>
  <c r="B46" i="1"/>
  <c r="B45" i="1"/>
  <c r="B44" i="1"/>
  <c r="B43" i="1"/>
  <c r="B25" i="1"/>
  <c r="B22" i="1"/>
  <c r="B35" i="1"/>
  <c r="B34" i="1"/>
  <c r="B32" i="1"/>
  <c r="B31" i="1"/>
  <c r="B30" i="1"/>
  <c r="B28" i="1"/>
  <c r="B39" i="1"/>
  <c r="B38" i="1"/>
  <c r="B37" i="1"/>
  <c r="B9" i="1"/>
  <c r="B7" i="1"/>
  <c r="B5" i="1"/>
  <c r="Y93" i="2"/>
  <c r="B26" i="1" s="1"/>
  <c r="Y91" i="2"/>
  <c r="Y88" i="2"/>
  <c r="B24" i="1" s="1"/>
  <c r="Y86" i="2"/>
  <c r="B23" i="1" s="1"/>
  <c r="Y81" i="2"/>
  <c r="B21" i="1" s="1"/>
  <c r="W79" i="2"/>
  <c r="X79" i="2" s="1"/>
  <c r="M79" i="2"/>
  <c r="W77" i="2"/>
  <c r="M77" i="2"/>
  <c r="W76" i="2"/>
  <c r="M76" i="2"/>
  <c r="W75" i="2"/>
  <c r="M75" i="2"/>
  <c r="W74" i="2"/>
  <c r="X74" i="2" s="1"/>
  <c r="M74" i="2"/>
  <c r="W73" i="2"/>
  <c r="M73" i="2"/>
  <c r="W72" i="2"/>
  <c r="M72" i="2"/>
  <c r="W71" i="2"/>
  <c r="M71" i="2"/>
  <c r="W70" i="2"/>
  <c r="X70" i="2" s="1"/>
  <c r="M70" i="2"/>
  <c r="Z62" i="2"/>
  <c r="Y59" i="2"/>
  <c r="X54" i="2"/>
  <c r="Y54" i="2" s="1"/>
  <c r="B33" i="1" s="1"/>
  <c r="W43" i="2"/>
  <c r="M43" i="2"/>
  <c r="W42" i="2"/>
  <c r="M42" i="2"/>
  <c r="W41" i="2"/>
  <c r="M41" i="2"/>
  <c r="W40" i="2"/>
  <c r="M40" i="2"/>
  <c r="W39" i="2"/>
  <c r="M39" i="2"/>
  <c r="Y28" i="2"/>
  <c r="B40" i="1" s="1"/>
  <c r="Z23" i="2"/>
  <c r="X17" i="2"/>
  <c r="X16" i="2"/>
  <c r="X15" i="2"/>
  <c r="Y15" i="2" s="1"/>
  <c r="B8" i="1" s="1"/>
  <c r="M9" i="2"/>
  <c r="X9" i="2" s="1"/>
  <c r="W8" i="2"/>
  <c r="M8" i="2"/>
  <c r="W7" i="2"/>
  <c r="M7" i="2"/>
  <c r="X43" i="2" l="1"/>
  <c r="X7" i="2"/>
  <c r="B41" i="1"/>
  <c r="B36" i="1"/>
  <c r="X72" i="2"/>
  <c r="X77" i="2"/>
  <c r="X42" i="2"/>
  <c r="X8" i="2"/>
  <c r="X71" i="2"/>
  <c r="Y70" i="2" s="1"/>
  <c r="X75" i="2"/>
  <c r="X39" i="2"/>
  <c r="X76" i="2"/>
  <c r="X40" i="2"/>
  <c r="X73" i="2"/>
  <c r="X41" i="2"/>
  <c r="Y74" i="2"/>
  <c r="B20" i="1" s="1"/>
  <c r="Y38" i="2"/>
  <c r="Y7" i="2" l="1"/>
  <c r="Z7" i="2" s="1"/>
  <c r="B19" i="1"/>
  <c r="B18" i="1" s="1"/>
  <c r="Z70" i="2"/>
  <c r="B4" i="1"/>
  <c r="B3" i="1" s="1"/>
  <c r="Z32" i="2"/>
  <c r="B29" i="1"/>
  <c r="B27" i="1" s="1"/>
  <c r="B2" i="1" l="1"/>
</calcChain>
</file>

<file path=xl/sharedStrings.xml><?xml version="1.0" encoding="utf-8"?>
<sst xmlns="http://schemas.openxmlformats.org/spreadsheetml/2006/main" count="349" uniqueCount="253">
  <si>
    <t>Dönem Adı</t>
  </si>
  <si>
    <t>2022 Performansı</t>
  </si>
  <si>
    <t>2023 Performansı</t>
  </si>
  <si>
    <t>2024 Performansı</t>
  </si>
  <si>
    <t>2025 Performansı</t>
  </si>
  <si>
    <t>2026 Performansı</t>
  </si>
  <si>
    <t>2022-2026 Stratejik Plan Dönemi</t>
  </si>
  <si>
    <t>Güçlü bir Kalite Kültürü ve Kalite Güvence Sistemini oluşturmak</t>
  </si>
  <si>
    <t>Hedef 1.1(Üniversitenin stratejik planında yer alan faaliyetleri başarıyla gerçekleştirmek )</t>
  </si>
  <si>
    <t>Hedef 1.2 (Akademik birimlerin eğitim-öğretim programların akredite etmek veya öz değerlendirme yapmak)</t>
  </si>
  <si>
    <t>Hedef 1.3(Rektörlük veya Akademik birimler bünyesinde bölüm/programlara bağlı laboratuvarları veya testleri akredite etmek)</t>
  </si>
  <si>
    <t>Hedef 1.4(Üniversite veya akademik birim faaliyetleri yürütülmesinde Kalite Yönetim Sistemleri veya diğer belgelendirme sayısının artırılması)</t>
  </si>
  <si>
    <t>Hedef 1.5(Üniversitede her düzeyde kalite kültürünü yaygınlaştırmak, iç ve dış paydaşları İle geribildirim ve değerlendirmeler yaparak Kalite Süreçlerinde PÜKO çevrimini kapatmak)</t>
  </si>
  <si>
    <t>Hedef 1.6(Paydaşlara duyurulan Kalite süreçleri kapsamında Geliştirilen İç Değerlendirme Raporlar hazırlanarak iyileştirme süreçlerini izlemek (KİDR/BİDR))</t>
  </si>
  <si>
    <t>Hedef 1.7(Üniversite veya akademik birimlerin ulusal veya uluslararası meslek kuruluş, dernek veya birliklere üyelik sayılarının artırılması)</t>
  </si>
  <si>
    <t>Hedef 5.5(Üniversite laboratuvarlarında Ar-Ge, inovasyon ve ürün geliştirme kapsamında sunulan hizmet sayısının artırılması)</t>
  </si>
  <si>
    <t>Uluslararasılaştırma düzeyini artırmak</t>
  </si>
  <si>
    <t>Hedef 2.1.(Değişim programlarından yararlanan öğrenci sayısını artırmak)</t>
  </si>
  <si>
    <t>Hedef 2.2(Değişim programlarından yararlanan öğretim elemanı sayısını artırmak)</t>
  </si>
  <si>
    <t>Hedef 2.3(Uluslararası düzeyde üniversiteler ile işbirliği yapmak)</t>
  </si>
  <si>
    <t>Hedef 2.4(Yurt dışındaki üniversiteler veya kurum ve kuruluşlar ile ortaklaşa projeler yapmak)</t>
  </si>
  <si>
    <t>Hedef 2.5(Her eğitim-öğretim düzeyinde yabancı uyruklu öğrenci sayısını artırmak)</t>
  </si>
  <si>
    <t>Yenilikçi ve Yaratıcı Eğitim - Öğretim yaklaşımını geliştirmek</t>
  </si>
  <si>
    <t>Hedef 3.1(Her eğitim-öğretim veren programda ders müfredatlarında ders çeşitliliğini artırmak)</t>
  </si>
  <si>
    <t>Hedef 3.2(Her eğitim-öğretim düzeyinde program sayısını artırmak)</t>
  </si>
  <si>
    <t>Hedef 3.3(Lisansüstü düzeyindeki programlarda öğrenci sayısını artırmak)</t>
  </si>
  <si>
    <t>Hedef 3.4(Her eğitim-öğretim düzeyinde program müfredatlarının Bologna Kriterlerine uygun hale getirmek)</t>
  </si>
  <si>
    <t>Hedef 3.5(Çiftdal ve Yandal yapan öğrenci sayısını artırmak)</t>
  </si>
  <si>
    <t>Hedef 3.6(Alanında istihdam edilen mezun sayısı ve niteliğini artırmak)</t>
  </si>
  <si>
    <t>Hedef 3.7(Eğitim-öğretim faaliyetlerin görev alan öğretim elemanlarının yetkinliğinin artırılması)</t>
  </si>
  <si>
    <t>Hedef 3.8(Öğretim elemanı başına düşen öğrenci sayısını standartlara uygun hale getirmek)</t>
  </si>
  <si>
    <t>Ulusal ve Uluslararası düzeyde nitelikli Ar-Ge faaliyetlerini artırmak</t>
  </si>
  <si>
    <t>Hedef 4.1(Ulusal ve uluslararası düzeyde yayın sayısının artırılması)</t>
  </si>
  <si>
    <t>Hedef 4.2(Uluslararası düzeyde yapılan yayınların niteliğini artırmak)</t>
  </si>
  <si>
    <t>Hedef 4.3(Ulusal ve Uluslararası sempozyum, kongre, sanatsal sergi ve benzeri bilimsel faaliyetlerin sayısını artırmak)</t>
  </si>
  <si>
    <t>Hedef 4.4(İşbirliği ile yapılmış yayın sayısını artırmak)</t>
  </si>
  <si>
    <t>Hedef 4.5(İç ve dış destekli Ar-Ge proje sayısı ve bütçesini artırmak)</t>
  </si>
  <si>
    <t>Hedef 4.6(Patent, faydalı model veya tasarım sayısının artırılması)</t>
  </si>
  <si>
    <t>Hedef 4.7(Teknoloji Geliştirme Bölgelerinde kurulan şirket veya projelerde yer alan öğretim elemanı ve öğrenci sayısının artırılması)</t>
  </si>
  <si>
    <t>Hedef 4.8(Tezli Yüksek Lisans ve Doktora öğrenci sayısını arttırmak)</t>
  </si>
  <si>
    <t>Toplumsal Katkı Düzeyini artırmak</t>
  </si>
  <si>
    <t>Hedef 5.1(Kamu kurumlarıyla birlikte sosyal sorumluk proje sayısının artırılması)</t>
  </si>
  <si>
    <t>Hedef 5.3(Öğretim elemanlarının ve öğrencilerin yürüttüğü sosyal sorumluk proje sayısının artırılması)</t>
  </si>
  <si>
    <t>Hedef 5.4(Hayat boyu öğrenme kapsamında sertifikalı eğitim sayısının artırılması)</t>
  </si>
  <si>
    <t>Yönetim ve Destek süreçlerinin iyileştirilmesi</t>
  </si>
  <si>
    <t>Hedef 6.1(Üniversite bütçesini oluşturan Eğitim-Öğretim, Ar-Ge ve Toplumsal Katkı gelirlerinin arttırılması)</t>
  </si>
  <si>
    <t>Hedef 6.2(Üniversite bütçesini oluşturan Eğitim-Öğretim, Ar-Ge ve Toplumsal Katkı kapsamında ayrılan ödeneklerin arttırılması)</t>
  </si>
  <si>
    <t>Hedef 6.3(Akademik ve idari personel sayısının artırılması)</t>
  </si>
  <si>
    <t>Hedef 6.4(Ar-Ge ve Öğrenme kaynaklarının artırılması)</t>
  </si>
  <si>
    <t>Hedef 6.5(Akademik, idari ve öğrencilere sunulan destek hizmetlerinde memnuniyet düzeyini artırmak)</t>
  </si>
  <si>
    <t>Hedef 6.6(Üniversiteye bağlı akademik birim sayısını artırmak)</t>
  </si>
  <si>
    <t>Hedef 6.7(İdari personelin yetkinliğinin artırılmasına yönelik eğitim programları düzenlemek)</t>
  </si>
  <si>
    <t>Hedef 6.8(Öğrenci topluluklarının sayısını ve faaliyetlerini artırmak)</t>
  </si>
  <si>
    <t>Hedef 6.9(Öğrencilere sunulan psikolojik ve rehberlik hizmet sayısının artırılması)</t>
  </si>
  <si>
    <t>Hedef 6.10(Öğrencilere sunulan kariyer planlama faaliyetlerini artırmak)</t>
  </si>
  <si>
    <t>Hedef 6.11(Engelsiz üniversite standartlarına ulaşmak)</t>
  </si>
  <si>
    <t>Hedef 6.12(Yeşil ve çevreci üniversite standartlarına ulaşmak)</t>
  </si>
  <si>
    <t>Hedefler</t>
  </si>
  <si>
    <t>Gerçekleşme</t>
  </si>
  <si>
    <t>Değerlendirme</t>
  </si>
  <si>
    <t>Göstergeler</t>
  </si>
  <si>
    <t>Performansa Etkisi, %</t>
  </si>
  <si>
    <t>GÜZEL SANATLAR, TASARIM VE MİMARLIK FAKÜLTESİ</t>
  </si>
  <si>
    <t>İKTİSADİ, İDARİ VE SOSYAL BİLİMLER FAKÜLTESİ</t>
  </si>
  <si>
    <t>LİSANSÜSTÜ EĞİTİM ENSTİTÜSÜ</t>
  </si>
  <si>
    <t>MESLEK YÜKSEKOKULU</t>
  </si>
  <si>
    <t>MÜHENDİSLİK FAKÜLTESİ</t>
  </si>
  <si>
    <t>REKTÖRLÜK İDARİ BİRİMLER</t>
  </si>
  <si>
    <t>SAĞLIK BİLİMLERİ FAKÜLTESİ</t>
  </si>
  <si>
    <t>SAĞLIK HİZMETLERİ MESLEK YÜKSEKOKULU</t>
  </si>
  <si>
    <t>YABANCI DİLLER YÜKSEKOKULU</t>
  </si>
  <si>
    <t>Üniversite Hedef Toplamı</t>
  </si>
  <si>
    <t>Üniversite Gerçekleşme Toplamı</t>
  </si>
  <si>
    <t>Gösterge bazlı gerçekleşme Oranı(%)</t>
  </si>
  <si>
    <t>Hedef bazlı gerçekleşme Oranı(%)</t>
  </si>
  <si>
    <t>Amaç bazlı gerçekleşme Oranı(%)</t>
  </si>
  <si>
    <t>Hedef 1.1-Üniversitenin stratejik planında yer alan faaliyetleri başarıyla gerçekleştirmek</t>
  </si>
  <si>
    <t>PG 1.1.1 Üniversitenin stratejik planında yer alan eğitim ve öğretim faaliyetlerine ilişkin hedefleri gerçekleştirme yüzdesi (% olarak)</t>
  </si>
  <si>
    <t xml:space="preserve"> </t>
  </si>
  <si>
    <t>PG 1.1.2 Kurumun stratejik planında yer alan araştırma-geliştirme faaliyetlerine ilişkin hedefleri gerçekleştirme yüzdesi (% olarak)</t>
  </si>
  <si>
    <t>PG 1.1.3 Kurumun stratejik planında yer alan idari faaliyetlerine ilişkin hedefleri gerçekleştirme yüzdesi (% olarak)</t>
  </si>
  <si>
    <t>Hedef 1.2 -Akademik birimlerin eğitim-öğretim programların akredite etmek veya öz değerlendirme yapmak</t>
  </si>
  <si>
    <t>PG 1.2.1 YKS Yükseköğretim Programları ve Kontenjanları Kılavuzunda akredite olduğu belirtilen lisans programı sayısı</t>
  </si>
  <si>
    <t>PG 1.2.2 Akran değerlendirilmesi yapılan program sayısı (Akredite olmayan Programlar Arasında)</t>
  </si>
  <si>
    <t>PG 1.2.3 Öz değerlendirme yapılan program sayısı</t>
  </si>
  <si>
    <t>Hedef 1.3-Rektörlük veya Akademik birimler bünyesinde bölüm/programlara bağlı laboratuvarları veya testleri akredite etmek</t>
  </si>
  <si>
    <t>PG 1.3.1 Akredite etilmiş test/analiz laboratuvar sayısı</t>
  </si>
  <si>
    <t>Hedef 1.4-Üniversite veya akademik birim faaliyetleri yürütülmesinde Kalite Yönetim Sistemleri veya diğer belgelendirme sayısının artırılması</t>
  </si>
  <si>
    <t>PG 1.4.1 TSE veya diğer yetkili kurum/kuruluşlardan alınan belge sayısı</t>
  </si>
  <si>
    <t>Hedef 1.5-Üniversitede her düzeyde kalite kültürünü yaygınlaştırmak, iç ve dış paydaşları İle geribildirim ve değerlendirmeler yaparak Kalite Süreçlerinde PÜKO çevrimini kapatmak</t>
  </si>
  <si>
    <t>PG 1.5.1. Kalite Kültürünü Yaygınlaştırma Amacıyla Kurumunuzca Düzenlenen Faaliyet (Toplantı, Çalıştay, Anket vb.) Sayısı</t>
  </si>
  <si>
    <t>PG 1.5.2. Kurumun İç Paydaşları İle Kalite Süreçleri Kapsamında Gerçekleştirdiği Geri Bildirim ve Değerlendirme Toplantılarının Sayısı</t>
  </si>
  <si>
    <t>PG 1.5.3. Kurumun Dış Paydaşları İle Kalite Süreçleri Kapsamında Gerçekleştirdiği Geribildirim Ve Değerlendirme Toplantılarının Sayısı</t>
  </si>
  <si>
    <t>Hedef 1.6-Paydaşlara duyurulan Kalite süreçleri kapsamında Geliştirilen İç Değerlendirme Raporlar hazırlanarak iyileştirme süreçlerini izlemek (KİDR/BİDR)</t>
  </si>
  <si>
    <t>PG 1.6.1. Paydaşlara duyurulan Kalite süreçleri kapsamında Geliştirilen İç Değerlendirme Rapor Sayısı (KİDR/BİDR)</t>
  </si>
  <si>
    <t>Hedef 1.7-Üniversite veya akademik birimlerin ulusal veya uluslararası meslek kuruluş, dernek veya birliklere üyelik sayılarının artırılması</t>
  </si>
  <si>
    <t>PG 1.7.1 Üye olunan ulusal veya Uluslararası meslek kuruluş, dernek veya birlik sayısı</t>
  </si>
  <si>
    <t>Hedef 5.5-Üniversite laboratuvarlarında Ar-Ge, inovasyon ve ürün geliştirme kapsamında sunulan hizmet sayısının artırılması</t>
  </si>
  <si>
    <t>PG 5.5.1 Üniversite laboratuvarlarında Ar-Ge, inovasyon ve ürün geliştirme kapsamında sunulan hizmet sayısı</t>
  </si>
  <si>
    <t>PG 5.5.2 Üniversite laboratuvarlarında Ar-Ge, inovasyon ve ürün geliştirme kapsamında sunulan hizmetlerden elde edilen gelir (x1000)</t>
  </si>
  <si>
    <t>Hedef 5.1-Kamu kurumlarıyla birlikte sosyal sorumluk proje sayısının artırılması</t>
  </si>
  <si>
    <t>PG 5.1.1 Diğer kamu kurumları ile birlikte yürütülen proje sayısı</t>
  </si>
  <si>
    <t>Hedef 5.2-Dezavantajlı gruplara yönelik sosyal entegrasyon ve kapsayıcılığa ilişkin yapılan faaliyet sayısının artırılması</t>
  </si>
  <si>
    <t>PG 5.2.1 Dezavantajlı gruplara yönelik sosyal entegrasyon ve kapsayıcılığa ilişkin yapılan faaliyet sayısı</t>
  </si>
  <si>
    <t>Hedef 5.3-Öğretim elemanlarının ve öğrencilerin yürüttüğü sosyal sorumluk proje sayısının artırılması</t>
  </si>
  <si>
    <t>PG 5.3.1 Kurumun Kendi Yürüttüğü Sosyal Sorumluluk Projelerinin Sayısı</t>
  </si>
  <si>
    <t>PG 5.3.2 Kurumun ortak Yürüttüğü Sosyal Sorumluluk Projelerinin Sayısı</t>
  </si>
  <si>
    <t>PG 5.3.3 Öğrencilerin yaptığı sosyal sorumluluk projelerinin sayısı</t>
  </si>
  <si>
    <t>Hedef 5.4-Hayat boyu öğrenme kapsamında sertifikalı eğitim sayısının artırılması</t>
  </si>
  <si>
    <t>PG 5.4.1 SEM, Hayat Boyu Öğrenme Merkezinde Sertifikalı Program Sayısı</t>
  </si>
  <si>
    <t>PG 5.4.2 SEM, Hayat Boyu Öğrenme Merkezi vb. Yıllık Eğitim Saati</t>
  </si>
  <si>
    <t>PG 5.4.3 SEM, Hayat Boyu Öğrenme Merkezi vb. Yıllık Eğitim Alan Kişi Sayısı</t>
  </si>
  <si>
    <t>Hedef 4.1-Ulusal ve uluslararası düzeyde yayın sayısının artırılması</t>
  </si>
  <si>
    <t>PG 4.1.1 SCI, SSCI ve A&amp;HCI endeksli dergilerdeki yıllık yayın sayısı (WOS)</t>
  </si>
  <si>
    <t>PG 4.1.2 Toplam Yayın (Doküman) Sayısı (Scopus, WOS, uluslararası alan indeksi )</t>
  </si>
  <si>
    <t>PG 4.1.3 Öğretim üyesi başına Ulusal hakemli dergilerde yıllık yayın sayısı</t>
  </si>
  <si>
    <t>PG 4.1.4 Öğretim üyesi başına SCI, SSCI ve A&amp;HCI endeksli dergilerdeki yıllık yayın sayısı</t>
  </si>
  <si>
    <t>PG 4.1.5 Toplam Yayın (Doküman) Sayısının Öğretim Üyesi Sayısına Oranı</t>
  </si>
  <si>
    <t>PG 4.1.6 Lisansüstü tez/proje/ödev/seminerlerden türetilen akademik yayın sayısı (makale, bildiri, kitap bölümü vb.) /toplam öğrenci sayısı</t>
  </si>
  <si>
    <t>Hedef 4.2-Uluslararası düzeyde yapılan yayınların niteliğini artırmak</t>
  </si>
  <si>
    <t>PG 4.2.1 Atıf Sayısı (Web of Science)</t>
  </si>
  <si>
    <t>PG 4.2.2 Atıf Puanı (Web of Science)</t>
  </si>
  <si>
    <t>PG 4.2.3 Q1 yayın sayısı</t>
  </si>
  <si>
    <t>PG 4.2.4 Toplam yayın sayısının Q1 yayın sayısına oranı (Web of Science)</t>
  </si>
  <si>
    <t>PG 4.2.5 İlk %10 luk Dilimde Atıf Alan Yayın Sayısı (Scopus)</t>
  </si>
  <si>
    <t>PG 4.2.6 İlk %10 luk Dilimde Bulunan Dergilerdeki Yayın Sayısı (Scopus)</t>
  </si>
  <si>
    <t>Hedef 4.3-Ulusal ve Uluslararası sempozyum, kongre, sanatsal sergi ve benzeri bilimsel faaliyetlerin sayısını artırmak</t>
  </si>
  <si>
    <t>PG 4.3.1 Ulusal veya Uluslararası sempozyum, kongre veya sanatsal sergi sayısı</t>
  </si>
  <si>
    <t>Hedef 4.4-İşbirliği ile yapılmış yayın sayısını artırmak</t>
  </si>
  <si>
    <t>PG 4.4.1 Uluslararası İşbirliği ile Yapılmış Yayın Sayısı (Scopus)</t>
  </si>
  <si>
    <t>PG 4.4.2 Üniversite Sanayi İşbirliği İle Yapılan Yayın Sayısı (Scopus)</t>
  </si>
  <si>
    <t>PG 4.4.3 Endüstri ile ortak yürütülen proje sayısı</t>
  </si>
  <si>
    <t>Hedef 4.5-İç ve dış destekli Ar-Ge proje sayısı ve bütçesini artırmak</t>
  </si>
  <si>
    <t>PG 4.5.1 Tamamlanan Dış Destekli Proje Sayısı</t>
  </si>
  <si>
    <t>PG 4.5.2 Öğretim Üyesi Başına Tamamlanan Dış Destekli Proje Sayısı</t>
  </si>
  <si>
    <t>PG 4.5.3 Tamamlanan dış destekli projelerin yıllık toplam bütçesi (x1000)</t>
  </si>
  <si>
    <t>PG 4.5.4 Tamamlanan İç Destekli Proje Sayısı</t>
  </si>
  <si>
    <t>PG 4.5.5 Öğretim Üyesi Başına Tamamlanan İç Destekli Proje Sayısı</t>
  </si>
  <si>
    <t>PG 4.5.6 Tamamlanan iç destekli projelerin yıllık toplam bütçesi (x1000)</t>
  </si>
  <si>
    <t>Hedef 4.6-Patent, faydalı model veya tasarım sayısının artırılması</t>
  </si>
  <si>
    <t>PG 4.6.1 Başvurulan patent, faydalı model veya tasarım sayısı</t>
  </si>
  <si>
    <t>PG 4.6.2 Sonuçlanan patent, faydalı model veya tasarım sayısı</t>
  </si>
  <si>
    <t>Hedef 4.7-Teknoloji Geliştirme Bölgelerinde kurulan şirket veya projelerde yer alan öğretim elemanı ve öğrenci sayısının artırılması</t>
  </si>
  <si>
    <t>PG 4.7.1 Teknokent veya Teknoloji Transfer Ofisi (TTO) projelerine katılan öğrenci sayısı</t>
  </si>
  <si>
    <t>PG 4.7.2 Faal olan öğretim üyesi teknoloji şirketi sayısı</t>
  </si>
  <si>
    <t>PG 4.7.3 Öğrencilerin yaptığı endüstriyel projelerin sayısı</t>
  </si>
  <si>
    <t>Hedef 4.8-Tezli Yüksek Lisans ve Doktora öğrenci sayısını arttırmak</t>
  </si>
  <si>
    <t>PG 4.8.1 Öğretim üyesi başına tezli yüksek lisans öğrenci sayısı</t>
  </si>
  <si>
    <t>PG 4.8.2 Öğretim üyesi başına doktora öğrenci sayısı</t>
  </si>
  <si>
    <t>Hedef 2.1.-Değişim programlarından yararlanan öğrenci sayısını artırmak</t>
  </si>
  <si>
    <t>PG 2.1.1 Öğrenci Değişim Programları İle Gelen Öğrenci Sayısı</t>
  </si>
  <si>
    <t>PG 2.1.2 Öğrenci Değişim Programları İle Giden Öğrenci Sayısı</t>
  </si>
  <si>
    <t>Hedef 2.2-Değişim programlarından yararlanan öğretim elemanı sayısını artırmak</t>
  </si>
  <si>
    <t>PG 2.2.1 Öğretim Elemanı Değişim Programları İle Gelen Öğretim Elemanı Sayısı</t>
  </si>
  <si>
    <t>PG 2.2.2 Öğretim Elemanı Değişim Programları İle Giden Öğretim Elemanı Sayısı</t>
  </si>
  <si>
    <t>Hedef 2.3-Uluslararası düzeyde üniversiteler ile işbirliği yapmak</t>
  </si>
  <si>
    <t>PG 2.3.1 İşbirliği yapılan uluslararası üniversite sayısı veya bölüm/program sayısı</t>
  </si>
  <si>
    <t>Hedef 2.4-Yurt dışındaki üniversiteler veya kurum ve kuruluşlar ile ortaklaşa projeler yapmak</t>
  </si>
  <si>
    <t>PG 2.4.1 Yurt dışındaki üniversiteler veya kurum ve kuruluşlar ile ortak yürütülen proje sayısı</t>
  </si>
  <si>
    <t>Hedef 2.5-Her eğitim-öğretim düzeyinde yabancı uyruklu öğrenci sayısını artırmak</t>
  </si>
  <si>
    <t>PG 2.5.1 Yabancı Uyruklu Öğrenci Sayısı</t>
  </si>
  <si>
    <t>Hedef 3.1-Her eğitim-öğretim veren programda ders müfredatlarında ders çeşitliliğini artırmak</t>
  </si>
  <si>
    <t>PG 3.1.1 Öğrencilerin kayıtlı oldukları program dışındaki diğer programlardan alabildikleri ders oranı</t>
  </si>
  <si>
    <t>PG 3.1.2 Öğrencilerin kayıtlı oldukları programdaki seçmeli derslerin alabilecekleri ders oranı</t>
  </si>
  <si>
    <t>PG 3.1.3 Öğrencilerin aldıkları yenilik, inovasyon, girişim ve teknoloji odaklı ders sayısı</t>
  </si>
  <si>
    <t>PG 3.1.4 Öğrencilerin uzaktan eğitimle aldıkları ders sayısı /toplam ders sayısı</t>
  </si>
  <si>
    <t>Hedef 3.2-Her eğitim-öğretim düzeyinde program sayısını artırmak</t>
  </si>
  <si>
    <t>PG 3.2.1 Önlisans Program Sayısı</t>
  </si>
  <si>
    <t>PG 3.2.2 Lisans Program Sayısı</t>
  </si>
  <si>
    <t>PG 3.2.3 Yüksek Lisans Program Sayısı</t>
  </si>
  <si>
    <t>PG 3.2.4 Doktora Program Sayısı</t>
  </si>
  <si>
    <t>PG 3.2.5 Disiplinlerarası Tezli Yüksek Lisans Program Sayısı</t>
  </si>
  <si>
    <t>PG 3.2.6 Disiplinlerarası Tezsiz Yüksek Lisans Program Sayısı</t>
  </si>
  <si>
    <t>PG 3.2.7 Disiplinlerarası Doktora Program Sayısı</t>
  </si>
  <si>
    <t>Hedef 3.3-Her eğitim-öğretim düzeyindeki programlarda öğrenci sayısını artırmak</t>
  </si>
  <si>
    <t>PG 3.3.1 Önlisans Programlarındaki Öğrenci Sayısı, %</t>
  </si>
  <si>
    <t>PG 3.3.2 Lisans Programlarındaki Öğrenci Sayısı, %</t>
  </si>
  <si>
    <t>PG 3.3.3 Yüksek Lisans Programlarındaki Öğrenci Sayısı/Lisansüstü öğrenci sayısı %</t>
  </si>
  <si>
    <t>PG 3.3.4 Doktora Programlarındaki Öğrenci Sayısı/Lisansüstü öğrenci sayısı, %</t>
  </si>
  <si>
    <t>Hedef 3.4-Her eğitim-öğretim düzeyinde program müfredatlarının Bologna Kriterlerine uygun hale getirmek</t>
  </si>
  <si>
    <t>PG 3.4.1 Üniversitenin Web Sayfasından İzlenebilen, Program Bilgi Paketi Tamamlanmış her eğitim seviyesindeki Programı Sayısının Toplam Program Sayısına Oranı</t>
  </si>
  <si>
    <t>Hedef 3.5-Çiftdal ve Yandal yapan öğrenci sayısını artırmak</t>
  </si>
  <si>
    <t>PG 3.5.1 Çift ana dal yapan lisans/önlisans öğrenci sayısı</t>
  </si>
  <si>
    <t>PG 3.5.2 Yan dal yapan lisans öğrenci sayısı</t>
  </si>
  <si>
    <t>Hedef 3.6-Alanında istihdam edilen mezun sayısı ve niteliğini artırmak</t>
  </si>
  <si>
    <t>PG 3.6.1 İşe yerleşmiş mezun sayısı/toplam mezun sayısı (Lisans, Önlisans), %</t>
  </si>
  <si>
    <t>PG 3.6.2 Mezunların Kayıtlı Oldukları Programdan Memnuniyet Oranı (%)</t>
  </si>
  <si>
    <t>PG 3.6.3 İş dünyasının, mezunların yeterlilikleri ile ilgili memnuniyet oranı (%)</t>
  </si>
  <si>
    <t>Hedef 3.7-Eğitim-öğretim faaliyetlerin görev alan öğretim elemanlarının yetkinliğinin artırılması</t>
  </si>
  <si>
    <t>PG 3.7.1 Üniversite veya birimde eğiticilerin eğitimi programı kapsamında verilen eğitim sayısı</t>
  </si>
  <si>
    <t>PG 3.7.2 Üniversite veya akademik birimde eğiticilerin eğitimi programı kapsamında eğitim alan öğretim elemanı sayısı</t>
  </si>
  <si>
    <t>Hedef 3.8-Öğretim elemanı başına düşen öğrenci sayısını standartlara uygun hale getirmek</t>
  </si>
  <si>
    <t>PG 3.8.1 Lisans ve Lisansüstü Programların Öğrenci Sayısı / Öğretim Üyesi Sayısı</t>
  </si>
  <si>
    <t>PG 3.8.2 Önlisans Programların Öğrenci Sayısı/Öğretim Elemanı Sayısı</t>
  </si>
  <si>
    <t>PG 3.8.3 Ders veren kadrolu öğretim elemanlarının haftalık ders saati sayısının iki dönemlik ortalaması</t>
  </si>
  <si>
    <t>Hedef 6.10-Öğrencilere sunulan kariyer planlama faaliyetlerini artırmak</t>
  </si>
  <si>
    <t>PG 6.10.1 Kariyer Merkezi çalışmaları kapsamında öğrenci ve mezunlara yönelik gerçekleştirilen faaliyet sayısı</t>
  </si>
  <si>
    <t>PG 6.10.2 Kariyer Merkezi çalışmaları kapsamında öğrenci ve mezunlara yönelik gerçekleştirilen faaliyetlerden yararlanan sayısı</t>
  </si>
  <si>
    <t>Hedef 6.11-Engelsiz üniversite standartlarına ulaşmak</t>
  </si>
  <si>
    <t>PG 6.11.1 Üniversitenin engelsiz üniversite ödülü, engelsiz bayrak ödülü, engelsiz program nişanı ve engelli dostu ödülü sayısı</t>
  </si>
  <si>
    <t>Hedef 6.12-Yeşil ve çevreci üniversite standartlarına ulaşmak</t>
  </si>
  <si>
    <t>PG 6.12.1 Üniversitenin sıfır atık, yeşil kampüs ve çevrecilik alanlarında aldığı ödül sayısı</t>
  </si>
  <si>
    <t xml:space="preserve">  </t>
  </si>
  <si>
    <t>Hedef 6.1-Üniversite bütçesini oluşturan Eğitim-Öğretim, Ar-Ge ve Toplumsal Katkı gelirlerinin arttırılması</t>
  </si>
  <si>
    <t>PG 6.1.1 Dış Kaynaklı Araştırma Projeleri gelirleri /Toplam Üniversite Gelirleri</t>
  </si>
  <si>
    <t>PG 6.1.2 Topluma Hizmet gelirleri / Toplam Üniversite Gelirleri</t>
  </si>
  <si>
    <t>PG 6.1.3 Diğer amaçlar için yapılan bağışlar / Toplam Üniversite Gelirleri</t>
  </si>
  <si>
    <t>Hedef 6.2-Üniversite bütçesini oluşturan Eğitim-Öğretim, Ar-Ge ve Toplumsal Katkı kapsamında ayrılan ödeneklerin arttırılması</t>
  </si>
  <si>
    <t>PG 6.2.1 Eğitim-Öğretime ayrılan ödenek miktarı / Toplam üniversite bütçesi</t>
  </si>
  <si>
    <t>PG 6.2.2 Ar-Ge için ayrılan ödenek miktarı / Toplam üniversite bütçesi</t>
  </si>
  <si>
    <t>PG 6.2.3 İç Destekli BAP için ayrılan ödenek miktarı/ Toplam üniversite bütçesi</t>
  </si>
  <si>
    <t>PG 6.2.4 Topluma Katkı Projeleri için ayrılan ödenek miktarı / Toplam üniversite bütçesi</t>
  </si>
  <si>
    <t>PG 6.2.5 Eğitim-Öğretime ve Ar-Ge için ayrılan yatırım ödeneği / Toplam üniversite bütçesi</t>
  </si>
  <si>
    <t>Hedef 6.3-Akademik ve idari personel sayısının artırılması</t>
  </si>
  <si>
    <t>PG 6.3.1 Kadrolu Öğretim Üyesi Sayısı/toplam öğretim üye sayısı</t>
  </si>
  <si>
    <t>PG 6.3.2 Kadrolu Öğretim Elemanı Sayısı/toplam öğretim elemanı sayısı</t>
  </si>
  <si>
    <t>PG 6.3.3 İdari Personel Sayısı</t>
  </si>
  <si>
    <t>Hedef 6.4-Ar-Ge ve Öğrenme kaynaklarının artırılması</t>
  </si>
  <si>
    <t>PG 6.4.1 Üniversite Merkez Kütüphanesinde Mevcut (Basılı) Kaynak Sayısı (x1000)</t>
  </si>
  <si>
    <t>PG 6.4.2 Öğrenci ve Öğretim elemanların yararlanacağı E-Kaynak Sayısı (x1000)</t>
  </si>
  <si>
    <t>PG 6.4.3 Üniversite Merkez Kütüphanesinde Mevcut (Basılı) Kaynak Sayısı/Toplam öğrenci sayısı</t>
  </si>
  <si>
    <t>PG 6.4.4 E-Kaynak Sayısı / Toplam öğrenci sayısı</t>
  </si>
  <si>
    <t>PG 6.4.5 Ar-Ge ve Öğrenme kaynakları için ayrılan ödenek bütçesi/Toplam üniversite bütçesi</t>
  </si>
  <si>
    <t>Hedef 6.5-Akademik, idari ve öğrencilere sunulan destek hizmetlerinde memnuniyet düzeyini artırmak</t>
  </si>
  <si>
    <t>PG 6.5.1 Akademik personel genel memnuniyet oranı (% olarak)</t>
  </si>
  <si>
    <t>PG 6.5.2 İdari personel genel memnuniyet oranı (% olarak)</t>
  </si>
  <si>
    <t>PG 6.5.3 Öğrenci genel memnuniyet oranı (% olarak)</t>
  </si>
  <si>
    <t>Hedef 6.6-Üniversiteye bağlı akademik birim sayısını artırmak</t>
  </si>
  <si>
    <t>PG 6.6.1 Fakülte Sayısı</t>
  </si>
  <si>
    <t>PG 6.6.2 Enstitü Sayısı</t>
  </si>
  <si>
    <t>PG 6.6.3 Yüksekokul Sayısı</t>
  </si>
  <si>
    <t>PG 6.6.4 Meslek Yüksekokul Sayısı</t>
  </si>
  <si>
    <t>PG 6.6.5 Araştırma ve Uygulama Merkez Sayısı</t>
  </si>
  <si>
    <t>Hedef 6.7-İdari personelin yetkinliğinin artırılmasına yönelik eğitim programları düzenlemek</t>
  </si>
  <si>
    <t>PG 6.7.1 İdari personele yönelik hizmet içi eğitim sayısı</t>
  </si>
  <si>
    <t>PG 6.7.2 İdari personele yönelik hizmet içi eğitimden yararlanan personel sayısı</t>
  </si>
  <si>
    <t>Hedef 6.8-Öğrenci topluluklarının sayısını ve faaliyetlerini artırmak</t>
  </si>
  <si>
    <t>PG 6.8.1 Öğrenci topluluk sayısı</t>
  </si>
  <si>
    <t>PG 6.8.2 Topluluklara kayıtlı öğrenci sayısı/toplam öğrenci sayısı</t>
  </si>
  <si>
    <t>PG 6.8.3 Topluluklar tarafından gerçekleştirilen faaliyet sayısı/topluluk sayısı</t>
  </si>
  <si>
    <t>PG 6.8.4 Gerçekleştirilen Topluluk Faaliyetleri harcaması/topluluk sayısı</t>
  </si>
  <si>
    <t>Hedef 6.9-Öğrencilere sunulan psikolojik ve rehberlik hizmet sayısının artırılması</t>
  </si>
  <si>
    <t>PG 6.9.1 Psikolojik ve rehberlik hizmet alan öğrenci sayısı</t>
  </si>
  <si>
    <t>PG 6.9.2. Öğrencilere yönelik düzenlenen psikolojik rehberlik hizmeti düzenlenen faaliyet sayısı</t>
  </si>
  <si>
    <t>PG 6.9.3 Öğrencilere yönelik düzenlenen psikolojik ve rehberlik hizmeti faaliyetlerden yararlanan öğrenci sayısı</t>
  </si>
  <si>
    <t>Hedef 5.2 (Dezavantajlı gruplara yönelik sosyal entegrasyon ve kapsayıcılığa ilişkin yapılan faaliyet sayısının artırılması)</t>
  </si>
  <si>
    <t xml:space="preserve"> 69.9</t>
  </si>
  <si>
    <t xml:space="preserve">2022 STRATEJİK PLAN DEĞERLENDİRME RAPORU </t>
  </si>
  <si>
    <t>GİRİŞ</t>
  </si>
  <si>
    <t xml:space="preserve">Üniversitemiz 2022-2026 SP yer alan Strateji Amaçlar, Hedefler, Faaliyetler ve Performans göstergeleri 2022-2026 SP de detaylı olarak verilmiştir.  Performans Göstergeleri (PG) yılık olarak  Stratejik Plan Yönetim Sistemi tardımıyla toplanmıştır. Üniversite SP 2022 yılı PG belirtilen hedefler bazında  Rektörlük ve akademik birimlerin 2022-2026 SP larında yer alan hedef ve PG baz alınarak (toplam sayı veya ortalaması) belirlenmiştir. Her bir amaç altında belirtilen hedeflerin hangi birimler tarafından gerçekleştirileceği PG tablolarında sayıları belirten birimler sorumludur. Hedeflere ulaşılmasında risk faktörleri birimlerin SP’lerde yer alan Hedef Kartlarında detaylı olarak verilmiştir. Aynı şekilde hedeflere ulaşmada planlanan faaliyetler tüm birimlerin HK detaylı olarak verilmiştir. Dolayısıyla Üniversite SP’nin Rektörlük ve Akademik birimlerin SP yer alan bilgilere bütünleşik olarak irdelenmesi esas alınmıştır.  </t>
  </si>
  <si>
    <t>STRATEJİK AMAÇLAR</t>
  </si>
  <si>
    <t>Rektörük İdari birimler ve Akademik Birimler Stratejik Planları</t>
  </si>
  <si>
    <t xml:space="preserve">2022 STRATEJİK PLAN PERFORMANS BAZLI DEĞERLENDİRME RAPORU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</si>
</sst>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1"/>
      <color rgb="FFFFFFFF"/>
      <name val="Calibri"/>
      <family val="2"/>
      <charset val="162"/>
      <scheme val="minor"/>
    </font>
    <font>
      <sz val="11"/>
      <color rgb="FF000000"/>
      <name val="Calibri"/>
      <family val="2"/>
      <charset val="162"/>
      <scheme val="minor"/>
    </font>
    <font>
      <sz val="24"/>
      <color rgb="FFFF0000"/>
      <name val="Calibri"/>
      <family val="2"/>
      <charset val="162"/>
      <scheme val="minor"/>
    </font>
    <font>
      <sz val="16"/>
      <color rgb="FFFF0000"/>
      <name val="Calibri"/>
      <family val="2"/>
      <charset val="162"/>
      <scheme val="minor"/>
    </font>
    <font>
      <sz val="16"/>
      <color rgb="FF000000"/>
      <name val="Calibri"/>
      <family val="2"/>
      <charset val="162"/>
      <scheme val="minor"/>
    </font>
    <font>
      <sz val="14"/>
      <color theme="1"/>
      <name val="Calibri"/>
      <family val="2"/>
      <charset val="162"/>
      <scheme val="minor"/>
    </font>
    <font>
      <b/>
      <sz val="18"/>
      <color rgb="FFFFFFFF"/>
      <name val="Calibri"/>
      <family val="2"/>
      <charset val="162"/>
      <scheme val="minor"/>
    </font>
    <font>
      <sz val="18"/>
      <color theme="1"/>
      <name val="Calibri"/>
      <family val="2"/>
      <charset val="162"/>
      <scheme val="minor"/>
    </font>
    <font>
      <sz val="12"/>
      <color rgb="FFFFFFFF"/>
      <name val="Calibri"/>
      <family val="2"/>
      <charset val="162"/>
      <scheme val="minor"/>
    </font>
    <font>
      <sz val="12"/>
      <color theme="1"/>
      <name val="Calibri"/>
      <family val="2"/>
      <charset val="162"/>
      <scheme val="minor"/>
    </font>
    <font>
      <sz val="14"/>
      <color rgb="FFFFFFFF"/>
      <name val="Calibri"/>
      <family val="2"/>
      <charset val="162"/>
      <scheme val="minor"/>
    </font>
    <font>
      <b/>
      <sz val="12"/>
      <color theme="1"/>
      <name val="Calibri"/>
      <family val="2"/>
      <charset val="162"/>
      <scheme val="minor"/>
    </font>
    <font>
      <b/>
      <sz val="16"/>
      <color theme="1"/>
      <name val="Calibri"/>
      <family val="2"/>
      <charset val="162"/>
      <scheme val="minor"/>
    </font>
    <font>
      <sz val="14"/>
      <color rgb="FF000000"/>
      <name val="Calibri"/>
      <family val="2"/>
      <charset val="162"/>
      <scheme val="minor"/>
    </font>
    <font>
      <sz val="22"/>
      <color theme="1"/>
      <name val="Calibri"/>
      <family val="2"/>
      <charset val="16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DA5C2"/>
        <bgColor indexed="64"/>
      </patternFill>
    </fill>
    <fill>
      <patternFill patternType="solid">
        <fgColor rgb="FF4BACC6"/>
        <bgColor indexed="64"/>
      </patternFill>
    </fill>
    <fill>
      <patternFill patternType="solid">
        <fgColor rgb="FF80808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B6C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8000"/>
        <bgColor indexed="64"/>
      </patternFill>
    </fill>
    <fill>
      <patternFill patternType="solid">
        <fgColor rgb="FF87CEFA"/>
        <bgColor indexed="64"/>
      </patternFill>
    </fill>
    <fill>
      <patternFill patternType="solid">
        <fgColor theme="7" tint="0.79998168889431442"/>
        <bgColor indexed="64"/>
      </patternFill>
    </fill>
    <fill>
      <patternFill patternType="solid">
        <fgColor rgb="FFFFFFFF"/>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style="thick">
        <color rgb="FF000000"/>
      </right>
      <top style="thick">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thick">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style="thick">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8" fillId="35" borderId="17" xfId="0" applyFont="1" applyFill="1" applyBorder="1" applyAlignment="1">
      <alignment horizontal="center" wrapText="1"/>
    </xf>
    <xf numFmtId="0" fontId="18" fillId="35" borderId="18" xfId="0" applyFont="1" applyFill="1" applyBorder="1" applyAlignment="1">
      <alignment horizontal="center" wrapText="1"/>
    </xf>
    <xf numFmtId="0" fontId="18" fillId="36" borderId="19" xfId="0" applyFont="1" applyFill="1" applyBorder="1" applyAlignment="1">
      <alignment horizontal="center" vertical="center" wrapText="1"/>
    </xf>
    <xf numFmtId="0" fontId="20" fillId="40" borderId="12" xfId="0" applyFont="1" applyFill="1" applyBorder="1" applyAlignment="1">
      <alignment horizontal="center" vertical="center" wrapText="1"/>
    </xf>
    <xf numFmtId="0" fontId="20" fillId="40" borderId="11" xfId="0" applyFont="1" applyFill="1" applyBorder="1" applyAlignment="1">
      <alignment horizontal="center" vertical="center" wrapText="1"/>
    </xf>
    <xf numFmtId="0" fontId="21" fillId="36" borderId="11" xfId="0" applyFont="1" applyFill="1" applyBorder="1" applyAlignment="1">
      <alignment horizontal="center" textRotation="90" wrapText="1"/>
    </xf>
    <xf numFmtId="0" fontId="18" fillId="35" borderId="11" xfId="0" applyFont="1" applyFill="1" applyBorder="1" applyAlignment="1">
      <alignment horizontal="center" textRotation="90" wrapText="1"/>
    </xf>
    <xf numFmtId="0" fontId="14" fillId="41" borderId="11" xfId="0" applyFont="1" applyFill="1" applyBorder="1" applyAlignment="1">
      <alignment horizontal="center" textRotation="90" wrapText="1"/>
    </xf>
    <xf numFmtId="0" fontId="18" fillId="39" borderId="11" xfId="0" applyFont="1" applyFill="1" applyBorder="1" applyAlignment="1">
      <alignment horizontal="center" textRotation="90" wrapText="1"/>
    </xf>
    <xf numFmtId="0" fontId="19" fillId="42" borderId="11" xfId="0" applyFont="1" applyFill="1" applyBorder="1" applyAlignment="1">
      <alignment horizontal="center" textRotation="90" wrapText="1"/>
    </xf>
    <xf numFmtId="0" fontId="19" fillId="43" borderId="13" xfId="0" applyFont="1" applyFill="1" applyBorder="1" applyAlignment="1">
      <alignment horizontal="center" textRotation="90" wrapText="1"/>
    </xf>
    <xf numFmtId="0" fontId="0" fillId="44" borderId="11" xfId="0" applyFill="1" applyBorder="1" applyAlignment="1">
      <alignment vertical="center" wrapText="1"/>
    </xf>
    <xf numFmtId="0" fontId="0" fillId="36" borderId="11" xfId="0" applyFill="1" applyBorder="1" applyAlignment="1">
      <alignment horizontal="center" vertical="center" wrapText="1"/>
    </xf>
    <xf numFmtId="164" fontId="0" fillId="41" borderId="11" xfId="0" applyNumberFormat="1" applyFill="1" applyBorder="1" applyAlignment="1">
      <alignment vertical="center" wrapText="1"/>
    </xf>
    <xf numFmtId="164" fontId="0" fillId="44" borderId="11" xfId="0" applyNumberFormat="1" applyFill="1" applyBorder="1" applyAlignment="1">
      <alignment vertical="center" wrapText="1"/>
    </xf>
    <xf numFmtId="0" fontId="0" fillId="45" borderId="11" xfId="0" applyFill="1" applyBorder="1" applyAlignment="1">
      <alignment vertical="center" wrapText="1"/>
    </xf>
    <xf numFmtId="0" fontId="0" fillId="45" borderId="11" xfId="0" applyFill="1" applyBorder="1" applyAlignment="1">
      <alignment horizontal="center" vertical="center" wrapText="1"/>
    </xf>
    <xf numFmtId="0" fontId="0" fillId="41" borderId="11" xfId="0" applyFill="1" applyBorder="1" applyAlignment="1">
      <alignment horizontal="center" vertical="center" wrapText="1"/>
    </xf>
    <xf numFmtId="0" fontId="0" fillId="44" borderId="12" xfId="0" applyFill="1" applyBorder="1" applyAlignment="1">
      <alignment vertical="center" wrapText="1"/>
    </xf>
    <xf numFmtId="0" fontId="0" fillId="44" borderId="11" xfId="0" applyFill="1" applyBorder="1" applyAlignment="1">
      <alignment wrapText="1"/>
    </xf>
    <xf numFmtId="0" fontId="0" fillId="41" borderId="11" xfId="0" applyFill="1" applyBorder="1" applyAlignment="1">
      <alignment vertical="center" wrapText="1"/>
    </xf>
    <xf numFmtId="0" fontId="0" fillId="45" borderId="12" xfId="0" applyFill="1" applyBorder="1" applyAlignment="1">
      <alignment vertical="center" wrapText="1"/>
    </xf>
    <xf numFmtId="0" fontId="0" fillId="44" borderId="11" xfId="0" applyFill="1" applyBorder="1" applyAlignment="1">
      <alignment horizontal="center" vertical="center" wrapText="1"/>
    </xf>
    <xf numFmtId="164" fontId="0" fillId="44" borderId="11" xfId="0" applyNumberFormat="1" applyFill="1" applyBorder="1" applyAlignment="1">
      <alignment horizontal="center" vertical="center" wrapText="1"/>
    </xf>
    <xf numFmtId="164" fontId="0" fillId="45" borderId="11" xfId="0" applyNumberFormat="1" applyFill="1" applyBorder="1" applyAlignment="1">
      <alignment horizontal="center" vertical="center" wrapText="1"/>
    </xf>
    <xf numFmtId="0" fontId="0" fillId="45" borderId="11" xfId="0" applyFill="1" applyBorder="1" applyAlignment="1">
      <alignment wrapText="1"/>
    </xf>
    <xf numFmtId="164" fontId="0" fillId="45" borderId="11" xfId="0" applyNumberFormat="1" applyFill="1" applyBorder="1" applyAlignment="1">
      <alignment vertical="center" wrapText="1"/>
    </xf>
    <xf numFmtId="164" fontId="0" fillId="41" borderId="11" xfId="0" applyNumberFormat="1" applyFill="1" applyBorder="1" applyAlignment="1">
      <alignment horizontal="center" vertical="center" wrapText="1"/>
    </xf>
    <xf numFmtId="2" fontId="0" fillId="41" borderId="11" xfId="0" applyNumberFormat="1" applyFill="1" applyBorder="1" applyAlignment="1">
      <alignment vertical="center" wrapText="1"/>
    </xf>
    <xf numFmtId="0" fontId="0" fillId="44" borderId="15" xfId="0" applyFill="1" applyBorder="1" applyAlignment="1">
      <alignment vertical="center" wrapText="1"/>
    </xf>
    <xf numFmtId="0" fontId="0" fillId="36" borderId="15" xfId="0" applyFill="1" applyBorder="1" applyAlignment="1">
      <alignment horizontal="center" vertical="center" wrapText="1"/>
    </xf>
    <xf numFmtId="0" fontId="0" fillId="44" borderId="15" xfId="0" applyFill="1" applyBorder="1" applyAlignment="1">
      <alignment horizontal="center" vertical="center" wrapText="1"/>
    </xf>
    <xf numFmtId="0" fontId="0" fillId="41" borderId="15" xfId="0" applyFill="1" applyBorder="1" applyAlignment="1">
      <alignment horizontal="center" vertical="center" wrapText="1"/>
    </xf>
    <xf numFmtId="0" fontId="23" fillId="0" borderId="0" xfId="0" applyFont="1"/>
    <xf numFmtId="0" fontId="24" fillId="33" borderId="10" xfId="0" applyFont="1" applyFill="1" applyBorder="1" applyAlignment="1">
      <alignment horizontal="center" vertical="center" wrapText="1"/>
    </xf>
    <xf numFmtId="0" fontId="25" fillId="0" borderId="0" xfId="0" applyFont="1"/>
    <xf numFmtId="0" fontId="23" fillId="0" borderId="12" xfId="0" applyFont="1" applyBorder="1" applyAlignment="1">
      <alignment wrapText="1"/>
    </xf>
    <xf numFmtId="0" fontId="23" fillId="0" borderId="11" xfId="0" applyFont="1" applyBorder="1" applyAlignment="1">
      <alignment wrapText="1"/>
    </xf>
    <xf numFmtId="0" fontId="23" fillId="0" borderId="13" xfId="0" applyFont="1" applyBorder="1" applyAlignment="1">
      <alignment wrapText="1"/>
    </xf>
    <xf numFmtId="0" fontId="0" fillId="44" borderId="40" xfId="0" applyFill="1" applyBorder="1" applyAlignment="1">
      <alignment horizontal="center" vertical="center" wrapText="1"/>
    </xf>
    <xf numFmtId="0" fontId="0" fillId="45" borderId="40" xfId="0" applyFill="1" applyBorder="1" applyAlignment="1">
      <alignment horizontal="center" vertical="center" wrapText="1"/>
    </xf>
    <xf numFmtId="164" fontId="26" fillId="34" borderId="11" xfId="0" applyNumberFormat="1" applyFont="1" applyFill="1" applyBorder="1" applyAlignment="1">
      <alignment horizontal="center" vertical="center" wrapText="1"/>
    </xf>
    <xf numFmtId="164" fontId="27" fillId="0" borderId="11" xfId="0" applyNumberFormat="1" applyFont="1" applyBorder="1" applyAlignment="1">
      <alignment horizontal="center" vertical="center" wrapText="1"/>
    </xf>
    <xf numFmtId="0" fontId="26" fillId="34" borderId="11" xfId="0" applyFont="1" applyFill="1" applyBorder="1" applyAlignment="1">
      <alignment horizontal="center" vertical="center" wrapText="1"/>
    </xf>
    <xf numFmtId="0" fontId="27" fillId="0" borderId="11" xfId="0" applyFont="1" applyBorder="1" applyAlignment="1">
      <alignment horizontal="center" vertical="center" wrapText="1"/>
    </xf>
    <xf numFmtId="164" fontId="27" fillId="0" borderId="15" xfId="0" applyNumberFormat="1" applyFont="1" applyBorder="1" applyAlignment="1">
      <alignment horizontal="center" vertical="center" wrapText="1"/>
    </xf>
    <xf numFmtId="0" fontId="26" fillId="34" borderId="12" xfId="0" applyFont="1" applyFill="1" applyBorder="1" applyAlignment="1">
      <alignment horizontal="left" wrapText="1"/>
    </xf>
    <xf numFmtId="0" fontId="26" fillId="34" borderId="11" xfId="0" applyFont="1" applyFill="1" applyBorder="1" applyAlignment="1">
      <alignment horizontal="right" wrapText="1"/>
    </xf>
    <xf numFmtId="0" fontId="26" fillId="34" borderId="13" xfId="0" applyFont="1" applyFill="1" applyBorder="1" applyAlignment="1">
      <alignment horizontal="right" wrapText="1"/>
    </xf>
    <xf numFmtId="0" fontId="27" fillId="0" borderId="12" xfId="0" applyFont="1" applyBorder="1" applyAlignment="1">
      <alignment wrapText="1"/>
    </xf>
    <xf numFmtId="0" fontId="27" fillId="0" borderId="11" xfId="0" applyFont="1" applyBorder="1" applyAlignment="1">
      <alignment wrapText="1"/>
    </xf>
    <xf numFmtId="0" fontId="27" fillId="0" borderId="13" xfId="0" applyFont="1" applyBorder="1" applyAlignment="1">
      <alignment wrapText="1"/>
    </xf>
    <xf numFmtId="0" fontId="27" fillId="0" borderId="14" xfId="0" applyFont="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164" fontId="23" fillId="36" borderId="11" xfId="0" applyNumberFormat="1" applyFont="1" applyFill="1" applyBorder="1" applyAlignment="1">
      <alignment horizontal="center" vertical="center" wrapText="1"/>
    </xf>
    <xf numFmtId="0" fontId="26" fillId="34" borderId="12" xfId="0" applyFont="1" applyFill="1" applyBorder="1" applyAlignment="1">
      <alignment horizontal="left" vertical="center" wrapText="1"/>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47" xfId="0" applyFont="1" applyFill="1" applyBorder="1" applyAlignment="1">
      <alignment horizontal="center"/>
    </xf>
    <xf numFmtId="0" fontId="29" fillId="0" borderId="45" xfId="0" applyFont="1" applyBorder="1" applyAlignment="1">
      <alignment horizontal="left"/>
    </xf>
    <xf numFmtId="0" fontId="29" fillId="0" borderId="46" xfId="0" applyFont="1" applyBorder="1" applyAlignment="1">
      <alignment horizontal="left"/>
    </xf>
    <xf numFmtId="0" fontId="29" fillId="0" borderId="47" xfId="0" applyFont="1" applyBorder="1" applyAlignment="1">
      <alignment horizontal="left"/>
    </xf>
    <xf numFmtId="0" fontId="23" fillId="36" borderId="45" xfId="0" applyFont="1" applyFill="1" applyBorder="1" applyAlignment="1">
      <alignment horizontal="center"/>
    </xf>
    <xf numFmtId="0" fontId="23" fillId="36" borderId="46" xfId="0" applyFont="1" applyFill="1" applyBorder="1" applyAlignment="1">
      <alignment horizontal="center"/>
    </xf>
    <xf numFmtId="0" fontId="23" fillId="36" borderId="47" xfId="0" applyFont="1" applyFill="1" applyBorder="1" applyAlignment="1">
      <alignment horizontal="center"/>
    </xf>
    <xf numFmtId="0" fontId="31" fillId="37" borderId="19" xfId="0" applyFont="1" applyFill="1" applyBorder="1" applyAlignment="1">
      <alignment horizontal="center" wrapText="1"/>
    </xf>
    <xf numFmtId="0" fontId="31" fillId="37" borderId="20" xfId="0" applyFont="1" applyFill="1" applyBorder="1" applyAlignment="1">
      <alignment horizontal="center" wrapText="1"/>
    </xf>
    <xf numFmtId="0" fontId="31" fillId="37" borderId="21" xfId="0" applyFont="1" applyFill="1" applyBorder="1" applyAlignment="1">
      <alignment horizontal="center" wrapText="1"/>
    </xf>
    <xf numFmtId="0" fontId="31" fillId="38" borderId="19" xfId="0" applyFont="1" applyFill="1" applyBorder="1" applyAlignment="1">
      <alignment horizontal="center" wrapText="1"/>
    </xf>
    <xf numFmtId="0" fontId="31" fillId="38" borderId="20" xfId="0" applyFont="1" applyFill="1" applyBorder="1" applyAlignment="1">
      <alignment horizontal="center" wrapText="1"/>
    </xf>
    <xf numFmtId="0" fontId="31" fillId="38" borderId="21" xfId="0" applyFont="1" applyFill="1" applyBorder="1" applyAlignment="1">
      <alignment horizontal="center" wrapText="1"/>
    </xf>
    <xf numFmtId="0" fontId="28" fillId="39" borderId="19" xfId="0" applyFont="1" applyFill="1" applyBorder="1" applyAlignment="1">
      <alignment horizontal="center" wrapText="1"/>
    </xf>
    <xf numFmtId="0" fontId="28" fillId="39" borderId="20" xfId="0" applyFont="1" applyFill="1" applyBorder="1" applyAlignment="1">
      <alignment horizontal="center" wrapText="1"/>
    </xf>
    <xf numFmtId="0" fontId="28" fillId="39" borderId="22" xfId="0" applyFont="1" applyFill="1" applyBorder="1" applyAlignment="1">
      <alignment horizontal="center" wrapText="1"/>
    </xf>
    <xf numFmtId="0" fontId="22" fillId="43" borderId="23" xfId="0" applyFont="1" applyFill="1" applyBorder="1" applyAlignment="1">
      <alignment wrapText="1"/>
    </xf>
    <xf numFmtId="0" fontId="22" fillId="43" borderId="24" xfId="0" applyFont="1" applyFill="1" applyBorder="1" applyAlignment="1">
      <alignment wrapText="1"/>
    </xf>
    <xf numFmtId="0" fontId="22" fillId="43" borderId="25" xfId="0" applyFont="1" applyFill="1" applyBorder="1" applyAlignment="1">
      <alignment wrapText="1"/>
    </xf>
    <xf numFmtId="0" fontId="0" fillId="44" borderId="26" xfId="0" applyFill="1" applyBorder="1" applyAlignment="1">
      <alignment vertical="center" wrapText="1"/>
    </xf>
    <xf numFmtId="0" fontId="0" fillId="44" borderId="29" xfId="0" applyFill="1" applyBorder="1" applyAlignment="1">
      <alignment vertical="center" wrapText="1"/>
    </xf>
    <xf numFmtId="0" fontId="0" fillId="44" borderId="32" xfId="0" applyFill="1" applyBorder="1" applyAlignment="1">
      <alignment vertical="center" wrapText="1"/>
    </xf>
    <xf numFmtId="0" fontId="0" fillId="44" borderId="27" xfId="0" applyFill="1" applyBorder="1" applyAlignment="1">
      <alignment vertical="center" wrapText="1"/>
    </xf>
    <xf numFmtId="0" fontId="0" fillId="44" borderId="30" xfId="0" applyFill="1" applyBorder="1" applyAlignment="1">
      <alignment vertical="center" wrapText="1"/>
    </xf>
    <xf numFmtId="0" fontId="0" fillId="44" borderId="33" xfId="0" applyFill="1" applyBorder="1" applyAlignment="1">
      <alignment vertical="center" wrapText="1"/>
    </xf>
    <xf numFmtId="0" fontId="0" fillId="45" borderId="28" xfId="0" applyFill="1" applyBorder="1" applyAlignment="1">
      <alignment vertical="center" wrapText="1"/>
    </xf>
    <xf numFmtId="0" fontId="0" fillId="45" borderId="31" xfId="0" applyFill="1" applyBorder="1" applyAlignment="1">
      <alignment vertical="center" wrapText="1"/>
    </xf>
    <xf numFmtId="0" fontId="0" fillId="45" borderId="34" xfId="0" applyFill="1" applyBorder="1" applyAlignment="1">
      <alignment vertical="center" wrapText="1"/>
    </xf>
    <xf numFmtId="0" fontId="0" fillId="45" borderId="26" xfId="0" applyFill="1" applyBorder="1" applyAlignment="1">
      <alignment vertical="center" wrapText="1"/>
    </xf>
    <xf numFmtId="0" fontId="0" fillId="45" borderId="29" xfId="0" applyFill="1" applyBorder="1" applyAlignment="1">
      <alignment vertical="center" wrapText="1"/>
    </xf>
    <xf numFmtId="0" fontId="0" fillId="45" borderId="32" xfId="0" applyFill="1" applyBorder="1" applyAlignment="1">
      <alignment vertical="center" wrapText="1"/>
    </xf>
    <xf numFmtId="0" fontId="0" fillId="45" borderId="27" xfId="0" applyFill="1" applyBorder="1" applyAlignment="1">
      <alignment vertical="center" wrapText="1"/>
    </xf>
    <xf numFmtId="0" fontId="0" fillId="45" borderId="30" xfId="0" applyFill="1" applyBorder="1" applyAlignment="1">
      <alignment vertical="center" wrapText="1"/>
    </xf>
    <xf numFmtId="0" fontId="0" fillId="45" borderId="33" xfId="0" applyFill="1" applyBorder="1" applyAlignment="1">
      <alignment vertical="center" wrapText="1"/>
    </xf>
    <xf numFmtId="164" fontId="0" fillId="44" borderId="27" xfId="0" applyNumberFormat="1" applyFill="1" applyBorder="1" applyAlignment="1">
      <alignment vertical="center" wrapText="1"/>
    </xf>
    <xf numFmtId="164" fontId="0" fillId="44" borderId="30" xfId="0" applyNumberFormat="1" applyFill="1" applyBorder="1" applyAlignment="1">
      <alignment vertical="center" wrapText="1"/>
    </xf>
    <xf numFmtId="164" fontId="0" fillId="44" borderId="33" xfId="0" applyNumberFormat="1" applyFill="1" applyBorder="1" applyAlignment="1">
      <alignment vertical="center" wrapText="1"/>
    </xf>
    <xf numFmtId="0" fontId="0" fillId="44" borderId="27" xfId="0" applyFill="1" applyBorder="1" applyAlignment="1">
      <alignment horizontal="center" vertical="center" wrapText="1"/>
    </xf>
    <xf numFmtId="0" fontId="0" fillId="44" borderId="30" xfId="0" applyFill="1" applyBorder="1" applyAlignment="1">
      <alignment horizontal="center" vertical="center" wrapText="1"/>
    </xf>
    <xf numFmtId="0" fontId="0" fillId="44" borderId="33" xfId="0" applyFill="1" applyBorder="1" applyAlignment="1">
      <alignment horizontal="center" vertical="center" wrapText="1"/>
    </xf>
    <xf numFmtId="0" fontId="0" fillId="44" borderId="26" xfId="0" applyFill="1" applyBorder="1" applyAlignment="1">
      <alignment horizontal="center" vertical="center" wrapText="1"/>
    </xf>
    <xf numFmtId="0" fontId="0" fillId="44" borderId="29" xfId="0" applyFill="1" applyBorder="1" applyAlignment="1">
      <alignment horizontal="center" vertical="center" wrapText="1"/>
    </xf>
    <xf numFmtId="0" fontId="0" fillId="44" borderId="32" xfId="0" applyFill="1" applyBorder="1" applyAlignment="1">
      <alignment horizontal="center" vertical="center" wrapText="1"/>
    </xf>
    <xf numFmtId="164" fontId="0" fillId="45" borderId="28" xfId="0" applyNumberFormat="1" applyFill="1" applyBorder="1" applyAlignment="1">
      <alignment vertical="center" wrapText="1"/>
    </xf>
    <xf numFmtId="164" fontId="0" fillId="45" borderId="31" xfId="0" applyNumberFormat="1" applyFill="1" applyBorder="1" applyAlignment="1">
      <alignment vertical="center" wrapText="1"/>
    </xf>
    <xf numFmtId="164" fontId="0" fillId="45" borderId="34" xfId="0" applyNumberFormat="1" applyFill="1" applyBorder="1" applyAlignment="1">
      <alignment vertical="center" wrapText="1"/>
    </xf>
    <xf numFmtId="164" fontId="0" fillId="45" borderId="27" xfId="0" applyNumberFormat="1" applyFill="1" applyBorder="1" applyAlignment="1">
      <alignment horizontal="center" vertical="center" wrapText="1"/>
    </xf>
    <xf numFmtId="164" fontId="0" fillId="45" borderId="33" xfId="0" applyNumberFormat="1" applyFill="1" applyBorder="1" applyAlignment="1">
      <alignment horizontal="center" vertical="center" wrapText="1"/>
    </xf>
    <xf numFmtId="0" fontId="0" fillId="44" borderId="38" xfId="0" applyFill="1" applyBorder="1" applyAlignment="1">
      <alignment horizontal="center" vertical="center" wrapText="1"/>
    </xf>
    <xf numFmtId="0" fontId="0" fillId="44" borderId="36" xfId="0" applyFill="1" applyBorder="1" applyAlignment="1">
      <alignment horizontal="center" vertical="center" wrapText="1"/>
    </xf>
    <xf numFmtId="0" fontId="0" fillId="44" borderId="37" xfId="0" applyFill="1" applyBorder="1" applyAlignment="1">
      <alignment horizontal="center" vertical="center" wrapText="1"/>
    </xf>
    <xf numFmtId="164" fontId="0" fillId="45" borderId="27" xfId="0" applyNumberFormat="1" applyFill="1" applyBorder="1" applyAlignment="1">
      <alignment vertical="center" wrapText="1"/>
    </xf>
    <xf numFmtId="164" fontId="0" fillId="45" borderId="33" xfId="0" applyNumberFormat="1" applyFill="1" applyBorder="1" applyAlignment="1">
      <alignment vertical="center" wrapText="1"/>
    </xf>
    <xf numFmtId="0" fontId="22" fillId="43" borderId="44" xfId="0" applyFont="1" applyFill="1" applyBorder="1" applyAlignment="1">
      <alignment wrapText="1"/>
    </xf>
    <xf numFmtId="0" fontId="0" fillId="45" borderId="38" xfId="0" applyFill="1" applyBorder="1" applyAlignment="1">
      <alignment horizontal="center" vertical="center" wrapText="1"/>
    </xf>
    <xf numFmtId="0" fontId="0" fillId="45" borderId="36" xfId="0" applyFill="1" applyBorder="1" applyAlignment="1">
      <alignment horizontal="center" vertical="center" wrapText="1"/>
    </xf>
    <xf numFmtId="0" fontId="0" fillId="45" borderId="37" xfId="0" applyFill="1" applyBorder="1" applyAlignment="1">
      <alignment horizontal="center" vertical="center" wrapText="1"/>
    </xf>
    <xf numFmtId="0" fontId="32" fillId="36" borderId="45" xfId="0" applyFont="1" applyFill="1" applyBorder="1" applyAlignment="1">
      <alignment horizontal="center"/>
    </xf>
    <xf numFmtId="0" fontId="32" fillId="36" borderId="46" xfId="0" applyFont="1" applyFill="1" applyBorder="1" applyAlignment="1">
      <alignment horizontal="center"/>
    </xf>
    <xf numFmtId="0" fontId="32" fillId="36" borderId="47" xfId="0" applyFont="1" applyFill="1" applyBorder="1" applyAlignment="1">
      <alignment horizontal="center"/>
    </xf>
    <xf numFmtId="0" fontId="0" fillId="0" borderId="41" xfId="0" applyBorder="1" applyAlignment="1">
      <alignment horizontal="center" vertical="center" textRotation="91"/>
    </xf>
    <xf numFmtId="0" fontId="0" fillId="0" borderId="42" xfId="0" applyBorder="1" applyAlignment="1">
      <alignment horizontal="center" vertical="center" textRotation="91"/>
    </xf>
    <xf numFmtId="0" fontId="0" fillId="0" borderId="43" xfId="0" applyBorder="1" applyAlignment="1">
      <alignment horizontal="center" vertical="center" textRotation="91"/>
    </xf>
    <xf numFmtId="0" fontId="0" fillId="44" borderId="35" xfId="0" applyFill="1" applyBorder="1" applyAlignment="1">
      <alignment vertical="center" wrapText="1"/>
    </xf>
    <xf numFmtId="164" fontId="0" fillId="44" borderId="38" xfId="0" applyNumberFormat="1" applyFill="1" applyBorder="1" applyAlignment="1">
      <alignment horizontal="center" vertical="center" wrapText="1"/>
    </xf>
    <xf numFmtId="164" fontId="0" fillId="44" borderId="36" xfId="0" applyNumberFormat="1" applyFill="1" applyBorder="1" applyAlignment="1">
      <alignment horizontal="center" vertical="center" wrapText="1"/>
    </xf>
    <xf numFmtId="164" fontId="0" fillId="44" borderId="39" xfId="0" applyNumberFormat="1" applyFill="1" applyBorder="1" applyAlignment="1">
      <alignment horizontal="center" vertical="center" wrapText="1"/>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_rels/data2.xml.rels><?xml version="1.0" encoding="UTF-8" standalone="yes"?>
<Relationships xmlns="http://schemas.openxmlformats.org/package/2006/relationships"><Relationship Id="rId8" Type="http://schemas.openxmlformats.org/officeDocument/2006/relationships/hyperlink" Target="https://toros.edu.tr/sayfalar/meslek-yuksekokulu-stratejik-planlar" TargetMode="External"/><Relationship Id="rId3" Type="http://schemas.openxmlformats.org/officeDocument/2006/relationships/hyperlink" Target="https://toros.edu.tr/sayfalar/saglik-bilimleri-fakultesi-sbf-stratejik-plan" TargetMode="External"/><Relationship Id="rId7" Type="http://schemas.openxmlformats.org/officeDocument/2006/relationships/hyperlink" Target="https://toros.edu.tr/sayfalar/saglik-hizmetleri-meslek-yuksekokulu-stratejik-planlar" TargetMode="External"/><Relationship Id="rId2" Type="http://schemas.openxmlformats.org/officeDocument/2006/relationships/hyperlink" Target="https://toros.edu.tr/sayfalar/muhendislik-fakultesi-mf-stratejik-plan" TargetMode="External"/><Relationship Id="rId1" Type="http://schemas.openxmlformats.org/officeDocument/2006/relationships/hyperlink" Target="https://toros.edu.tr/storage/files/45/Rekt%C3%B6rl%C3%BCk%20(%C4%B0dari%20Birimler)%20SP.pdf" TargetMode="External"/><Relationship Id="rId6" Type="http://schemas.openxmlformats.org/officeDocument/2006/relationships/hyperlink" Target="https://toros.edu.tr/sayfalar/lisansustu-egitim-enstitusu-kalite-guvence-sistemi-stratejik-plan" TargetMode="External"/><Relationship Id="rId5" Type="http://schemas.openxmlformats.org/officeDocument/2006/relationships/hyperlink" Target="https://toros.edu.tr/sayfalar/yabanci-diller-yuksekokulu-stratejik-plan" TargetMode="External"/><Relationship Id="rId4" Type="http://schemas.openxmlformats.org/officeDocument/2006/relationships/hyperlink" Target="https://toros.edu.tr/sayfalar/iktisadi-idari-ve-sosyal-bilimler-fakultesi-iisbf-stratejik-plan" TargetMode="External"/><Relationship Id="rId9" Type="http://schemas.openxmlformats.org/officeDocument/2006/relationships/hyperlink" Target="https://toros.edu.tr/sayfalar/guzel-sanatlar-tasarim-ve-mimarlik-fakultesi-stratejik-plan" TargetMode="Externa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57001F2-F0A8-4325-A710-373FA3AD1947}" type="doc">
      <dgm:prSet loTypeId="urn:microsoft.com/office/officeart/2005/8/layout/chevron2" loCatId="list" qsTypeId="urn:microsoft.com/office/officeart/2005/8/quickstyle/3d2" qsCatId="3D" csTypeId="urn:microsoft.com/office/officeart/2005/8/colors/colorful1" csCatId="colorful" phldr="1"/>
      <dgm:spPr/>
      <dgm:t>
        <a:bodyPr/>
        <a:lstStyle/>
        <a:p>
          <a:endParaRPr lang="tr-TR"/>
        </a:p>
      </dgm:t>
    </dgm:pt>
    <dgm:pt modelId="{CDD695EC-D1AD-4E45-BFEA-326C690D2302}">
      <dgm:prSet phldrT="[Metin]"/>
      <dgm:spPr/>
      <dgm:t>
        <a:bodyPr/>
        <a:lstStyle/>
        <a:p>
          <a:r>
            <a:rPr lang="tr-TR" dirty="0" smtClean="0"/>
            <a:t>AMAÇ 1</a:t>
          </a:r>
          <a:endParaRPr lang="tr-TR" dirty="0"/>
        </a:p>
      </dgm:t>
    </dgm:pt>
    <dgm:pt modelId="{1E9879C8-1C17-476B-8866-2C3733068131}" type="parTrans" cxnId="{65CBE058-378C-4C90-9D58-2755D08CB952}">
      <dgm:prSet/>
      <dgm:spPr/>
      <dgm:t>
        <a:bodyPr/>
        <a:lstStyle/>
        <a:p>
          <a:endParaRPr lang="tr-TR"/>
        </a:p>
      </dgm:t>
    </dgm:pt>
    <dgm:pt modelId="{F847C66F-8C92-47A6-AF4B-947F32572956}" type="sibTrans" cxnId="{65CBE058-378C-4C90-9D58-2755D08CB952}">
      <dgm:prSet/>
      <dgm:spPr/>
      <dgm:t>
        <a:bodyPr/>
        <a:lstStyle/>
        <a:p>
          <a:endParaRPr lang="tr-TR"/>
        </a:p>
      </dgm:t>
    </dgm:pt>
    <dgm:pt modelId="{BF9BC17A-5CC3-4E49-87AA-9897C823C8FF}">
      <dgm:prSet phldrT="[Metin]"/>
      <dgm:spPr/>
      <dgm:t>
        <a:bodyPr/>
        <a:lstStyle/>
        <a:p>
          <a:r>
            <a:rPr lang="tr-TR" dirty="0" smtClean="0"/>
            <a:t>AMAÇ 2</a:t>
          </a:r>
          <a:endParaRPr lang="tr-TR" dirty="0"/>
        </a:p>
      </dgm:t>
    </dgm:pt>
    <dgm:pt modelId="{15D301A8-8FB1-41E4-A04D-24359E1FB684}" type="parTrans" cxnId="{8DE91B04-7DFF-4C12-B70C-2116941D5588}">
      <dgm:prSet/>
      <dgm:spPr/>
      <dgm:t>
        <a:bodyPr/>
        <a:lstStyle/>
        <a:p>
          <a:endParaRPr lang="tr-TR"/>
        </a:p>
      </dgm:t>
    </dgm:pt>
    <dgm:pt modelId="{AD21D80A-2334-4A2C-B5B9-75E596065ABE}" type="sibTrans" cxnId="{8DE91B04-7DFF-4C12-B70C-2116941D5588}">
      <dgm:prSet/>
      <dgm:spPr/>
      <dgm:t>
        <a:bodyPr/>
        <a:lstStyle/>
        <a:p>
          <a:endParaRPr lang="tr-TR"/>
        </a:p>
      </dgm:t>
    </dgm:pt>
    <dgm:pt modelId="{A3D67B8F-E895-4D8A-8E53-98F8A014B099}">
      <dgm:prSet phldrT="[Metin]"/>
      <dgm:spPr/>
      <dgm:t>
        <a:bodyPr/>
        <a:lstStyle/>
        <a:p>
          <a:r>
            <a:rPr lang="tr-TR" dirty="0" smtClean="0"/>
            <a:t>AMAÇ 6</a:t>
          </a:r>
          <a:endParaRPr lang="tr-TR" dirty="0"/>
        </a:p>
      </dgm:t>
    </dgm:pt>
    <dgm:pt modelId="{A5FFEAE4-7E38-4043-8CB1-8E62356C3C6B}" type="parTrans" cxnId="{403D6B38-2EB9-4031-B7BC-213F7F93C6BA}">
      <dgm:prSet/>
      <dgm:spPr/>
      <dgm:t>
        <a:bodyPr/>
        <a:lstStyle/>
        <a:p>
          <a:endParaRPr lang="tr-TR"/>
        </a:p>
      </dgm:t>
    </dgm:pt>
    <dgm:pt modelId="{4288E357-C2C1-4D53-B832-FD0D594C6A32}" type="sibTrans" cxnId="{403D6B38-2EB9-4031-B7BC-213F7F93C6BA}">
      <dgm:prSet/>
      <dgm:spPr/>
      <dgm:t>
        <a:bodyPr/>
        <a:lstStyle/>
        <a:p>
          <a:endParaRPr lang="tr-TR"/>
        </a:p>
      </dgm:t>
    </dgm:pt>
    <dgm:pt modelId="{8726E092-FBC7-4F93-BB8D-DF1B666CFC1C}">
      <dgm:prSet phldrT="[Metin]"/>
      <dgm:spPr/>
      <dgm:t>
        <a:bodyPr/>
        <a:lstStyle/>
        <a:p>
          <a:r>
            <a:rPr lang="tr-TR" dirty="0" smtClean="0"/>
            <a:t>AMAÇ 3</a:t>
          </a:r>
          <a:endParaRPr lang="tr-TR" dirty="0"/>
        </a:p>
      </dgm:t>
    </dgm:pt>
    <dgm:pt modelId="{8EC315C7-27E4-473B-9EC3-285C53588091}" type="parTrans" cxnId="{7A699AFB-21A0-4D49-AFC8-D1FC330AF5A2}">
      <dgm:prSet/>
      <dgm:spPr/>
      <dgm:t>
        <a:bodyPr/>
        <a:lstStyle/>
        <a:p>
          <a:endParaRPr lang="tr-TR"/>
        </a:p>
      </dgm:t>
    </dgm:pt>
    <dgm:pt modelId="{A812A87E-197D-4CA7-B210-0E9E06539C57}" type="sibTrans" cxnId="{7A699AFB-21A0-4D49-AFC8-D1FC330AF5A2}">
      <dgm:prSet/>
      <dgm:spPr/>
      <dgm:t>
        <a:bodyPr/>
        <a:lstStyle/>
        <a:p>
          <a:endParaRPr lang="tr-TR"/>
        </a:p>
      </dgm:t>
    </dgm:pt>
    <dgm:pt modelId="{232F73D9-B582-410C-AA78-51FAC22DA06F}">
      <dgm:prSet phldrT="[Metin]"/>
      <dgm:spPr/>
      <dgm:t>
        <a:bodyPr/>
        <a:lstStyle/>
        <a:p>
          <a:r>
            <a:rPr lang="tr-TR" dirty="0" smtClean="0"/>
            <a:t>AMAÇ 4</a:t>
          </a:r>
          <a:endParaRPr lang="tr-TR" dirty="0"/>
        </a:p>
      </dgm:t>
    </dgm:pt>
    <dgm:pt modelId="{DBCF6AE8-A4B8-47B9-9148-F324CADE5A19}" type="parTrans" cxnId="{F29A9057-A05C-485C-83D0-BAC94A530C93}">
      <dgm:prSet/>
      <dgm:spPr/>
      <dgm:t>
        <a:bodyPr/>
        <a:lstStyle/>
        <a:p>
          <a:endParaRPr lang="tr-TR"/>
        </a:p>
      </dgm:t>
    </dgm:pt>
    <dgm:pt modelId="{63708189-7FBB-4859-8A95-66A2CC61D54A}" type="sibTrans" cxnId="{F29A9057-A05C-485C-83D0-BAC94A530C93}">
      <dgm:prSet/>
      <dgm:spPr/>
      <dgm:t>
        <a:bodyPr/>
        <a:lstStyle/>
        <a:p>
          <a:endParaRPr lang="tr-TR"/>
        </a:p>
      </dgm:t>
    </dgm:pt>
    <dgm:pt modelId="{442884C8-20A1-4EF1-9DE5-73498B065F8B}">
      <dgm:prSet phldrT="[Metin]"/>
      <dgm:spPr/>
      <dgm:t>
        <a:bodyPr/>
        <a:lstStyle/>
        <a:p>
          <a:r>
            <a:rPr lang="tr-TR" dirty="0" smtClean="0"/>
            <a:t>AMAÇ 5</a:t>
          </a:r>
          <a:endParaRPr lang="tr-TR" dirty="0"/>
        </a:p>
      </dgm:t>
    </dgm:pt>
    <dgm:pt modelId="{14C21692-14E1-4E68-975B-DFC96E3E0D04}" type="parTrans" cxnId="{BB8ED3C2-1395-43DA-8F8D-09C17A238EA6}">
      <dgm:prSet/>
      <dgm:spPr/>
      <dgm:t>
        <a:bodyPr/>
        <a:lstStyle/>
        <a:p>
          <a:endParaRPr lang="tr-TR"/>
        </a:p>
      </dgm:t>
    </dgm:pt>
    <dgm:pt modelId="{5A6594FE-185B-44D7-B8AE-30DB91576DCB}" type="sibTrans" cxnId="{BB8ED3C2-1395-43DA-8F8D-09C17A238EA6}">
      <dgm:prSet/>
      <dgm:spPr/>
      <dgm:t>
        <a:bodyPr/>
        <a:lstStyle/>
        <a:p>
          <a:endParaRPr lang="tr-TR"/>
        </a:p>
      </dgm:t>
    </dgm:pt>
    <dgm:pt modelId="{99B76318-10CB-4BDF-A192-E5D3F4940C50}">
      <dgm:prSet/>
      <dgm:spPr/>
      <dgm:t>
        <a:bodyPr/>
        <a:lstStyle/>
        <a:p>
          <a:r>
            <a:rPr lang="tr-TR" dirty="0" smtClean="0"/>
            <a:t>Güçlü bir Kalite Kültürü ve Kalite Güvence Sistemini oluşturmak</a:t>
          </a:r>
          <a:endParaRPr lang="tr-TR" dirty="0"/>
        </a:p>
      </dgm:t>
    </dgm:pt>
    <dgm:pt modelId="{9CD6D97B-3971-426F-A292-48921F0219C7}" type="parTrans" cxnId="{5A5B8A4E-4543-4D1A-8E9C-116781A26F90}">
      <dgm:prSet/>
      <dgm:spPr/>
      <dgm:t>
        <a:bodyPr/>
        <a:lstStyle/>
        <a:p>
          <a:endParaRPr lang="tr-TR"/>
        </a:p>
      </dgm:t>
    </dgm:pt>
    <dgm:pt modelId="{316439CB-D228-481E-88DA-06D9155BE70A}" type="sibTrans" cxnId="{5A5B8A4E-4543-4D1A-8E9C-116781A26F90}">
      <dgm:prSet/>
      <dgm:spPr/>
      <dgm:t>
        <a:bodyPr/>
        <a:lstStyle/>
        <a:p>
          <a:endParaRPr lang="tr-TR"/>
        </a:p>
      </dgm:t>
    </dgm:pt>
    <dgm:pt modelId="{A22AF96E-B5CA-4DFD-9BB8-768DACB19137}">
      <dgm:prSet/>
      <dgm:spPr/>
      <dgm:t>
        <a:bodyPr/>
        <a:lstStyle/>
        <a:p>
          <a:r>
            <a:rPr lang="tr-TR" dirty="0" err="1" smtClean="0"/>
            <a:t>Uluslararasılaştırma</a:t>
          </a:r>
          <a:r>
            <a:rPr lang="tr-TR" dirty="0" smtClean="0"/>
            <a:t> düzeyini artırmak</a:t>
          </a:r>
          <a:endParaRPr lang="tr-TR" dirty="0"/>
        </a:p>
      </dgm:t>
    </dgm:pt>
    <dgm:pt modelId="{F7E6AB3C-ECAB-4C55-8F0E-8B785718E77C}" type="parTrans" cxnId="{DA6BDB1D-65D3-4FAD-A96D-22E50A8218B9}">
      <dgm:prSet/>
      <dgm:spPr/>
      <dgm:t>
        <a:bodyPr/>
        <a:lstStyle/>
        <a:p>
          <a:endParaRPr lang="tr-TR"/>
        </a:p>
      </dgm:t>
    </dgm:pt>
    <dgm:pt modelId="{B64A32A7-ABAD-404E-A7FA-4A623FE0DECD}" type="sibTrans" cxnId="{DA6BDB1D-65D3-4FAD-A96D-22E50A8218B9}">
      <dgm:prSet/>
      <dgm:spPr/>
      <dgm:t>
        <a:bodyPr/>
        <a:lstStyle/>
        <a:p>
          <a:endParaRPr lang="tr-TR"/>
        </a:p>
      </dgm:t>
    </dgm:pt>
    <dgm:pt modelId="{71701CEF-E9B0-40CB-81CE-26C227BF1001}">
      <dgm:prSet/>
      <dgm:spPr/>
      <dgm:t>
        <a:bodyPr/>
        <a:lstStyle/>
        <a:p>
          <a:r>
            <a:rPr lang="tr-TR" smtClean="0"/>
            <a:t>Yenilikçi ve Yaratıcı Eğitim - Öğretim yaklaşımını geliştirmek</a:t>
          </a:r>
          <a:endParaRPr lang="tr-TR"/>
        </a:p>
      </dgm:t>
    </dgm:pt>
    <dgm:pt modelId="{5159D14C-2840-4798-A171-7FE6EDDA2FE3}" type="parTrans" cxnId="{07C9A5E1-3241-45B9-BA09-4DA0C81DECE5}">
      <dgm:prSet/>
      <dgm:spPr/>
      <dgm:t>
        <a:bodyPr/>
        <a:lstStyle/>
        <a:p>
          <a:endParaRPr lang="tr-TR"/>
        </a:p>
      </dgm:t>
    </dgm:pt>
    <dgm:pt modelId="{95CE6E6E-0C56-4C0A-989F-F3396E51D18A}" type="sibTrans" cxnId="{07C9A5E1-3241-45B9-BA09-4DA0C81DECE5}">
      <dgm:prSet/>
      <dgm:spPr/>
      <dgm:t>
        <a:bodyPr/>
        <a:lstStyle/>
        <a:p>
          <a:endParaRPr lang="tr-TR"/>
        </a:p>
      </dgm:t>
    </dgm:pt>
    <dgm:pt modelId="{A80B4ACC-3B00-4777-96B8-282F90298D16}">
      <dgm:prSet/>
      <dgm:spPr/>
      <dgm:t>
        <a:bodyPr/>
        <a:lstStyle/>
        <a:p>
          <a:r>
            <a:rPr lang="tr-TR" dirty="0" smtClean="0"/>
            <a:t>Ulusal ve Uluslararası düzeyde nitelikli Ar-Ge faaliyetlerini artırmak</a:t>
          </a:r>
          <a:endParaRPr lang="tr-TR" dirty="0"/>
        </a:p>
      </dgm:t>
    </dgm:pt>
    <dgm:pt modelId="{3A2A11A0-8DB3-40F5-B83D-D2AA5842D1D7}" type="parTrans" cxnId="{597EF7D8-07F5-4D42-A85E-F971059FB7BC}">
      <dgm:prSet/>
      <dgm:spPr/>
      <dgm:t>
        <a:bodyPr/>
        <a:lstStyle/>
        <a:p>
          <a:endParaRPr lang="tr-TR"/>
        </a:p>
      </dgm:t>
    </dgm:pt>
    <dgm:pt modelId="{C265427C-CFF5-4785-A127-E2631D0685A7}" type="sibTrans" cxnId="{597EF7D8-07F5-4D42-A85E-F971059FB7BC}">
      <dgm:prSet/>
      <dgm:spPr/>
      <dgm:t>
        <a:bodyPr/>
        <a:lstStyle/>
        <a:p>
          <a:endParaRPr lang="tr-TR"/>
        </a:p>
      </dgm:t>
    </dgm:pt>
    <dgm:pt modelId="{440C7A83-ADF1-4785-A6A6-5D82CA974C37}">
      <dgm:prSet/>
      <dgm:spPr/>
      <dgm:t>
        <a:bodyPr/>
        <a:lstStyle/>
        <a:p>
          <a:r>
            <a:rPr lang="tr-TR" smtClean="0"/>
            <a:t>Toplumsal Katkı Düzeyini artırmak</a:t>
          </a:r>
          <a:endParaRPr lang="tr-TR"/>
        </a:p>
      </dgm:t>
    </dgm:pt>
    <dgm:pt modelId="{DBE90377-3DF0-4F54-A84A-12266D5BF655}" type="parTrans" cxnId="{1EAF09B9-7476-44BE-B39F-695BB61E3E54}">
      <dgm:prSet/>
      <dgm:spPr/>
      <dgm:t>
        <a:bodyPr/>
        <a:lstStyle/>
        <a:p>
          <a:endParaRPr lang="tr-TR"/>
        </a:p>
      </dgm:t>
    </dgm:pt>
    <dgm:pt modelId="{1E5BFFF2-CDDA-45FD-9BFB-90C99CE6DA84}" type="sibTrans" cxnId="{1EAF09B9-7476-44BE-B39F-695BB61E3E54}">
      <dgm:prSet/>
      <dgm:spPr/>
      <dgm:t>
        <a:bodyPr/>
        <a:lstStyle/>
        <a:p>
          <a:endParaRPr lang="tr-TR"/>
        </a:p>
      </dgm:t>
    </dgm:pt>
    <dgm:pt modelId="{E6DFCA99-6602-4091-B60D-8A069B3B08C9}">
      <dgm:prSet/>
      <dgm:spPr/>
      <dgm:t>
        <a:bodyPr/>
        <a:lstStyle/>
        <a:p>
          <a:r>
            <a:rPr lang="tr-TR" smtClean="0"/>
            <a:t>Yönetim ve Destek süreçlerini iyileştirilmek</a:t>
          </a:r>
          <a:endParaRPr lang="tr-TR"/>
        </a:p>
      </dgm:t>
    </dgm:pt>
    <dgm:pt modelId="{B688139B-D9FD-48E0-B28C-3AEE638F9CC4}" type="parTrans" cxnId="{14612ED5-C158-447E-B71C-04B652C6C139}">
      <dgm:prSet/>
      <dgm:spPr/>
      <dgm:t>
        <a:bodyPr/>
        <a:lstStyle/>
        <a:p>
          <a:endParaRPr lang="tr-TR"/>
        </a:p>
      </dgm:t>
    </dgm:pt>
    <dgm:pt modelId="{A5BEBC9B-0ED7-4E35-8D13-02C57DFA1192}" type="sibTrans" cxnId="{14612ED5-C158-447E-B71C-04B652C6C139}">
      <dgm:prSet/>
      <dgm:spPr/>
      <dgm:t>
        <a:bodyPr/>
        <a:lstStyle/>
        <a:p>
          <a:endParaRPr lang="tr-TR"/>
        </a:p>
      </dgm:t>
    </dgm:pt>
    <dgm:pt modelId="{AE65B2A3-9C22-45C8-8EA2-78C08BCA39E2}" type="pres">
      <dgm:prSet presAssocID="{457001F2-F0A8-4325-A710-373FA3AD1947}" presName="linearFlow" presStyleCnt="0">
        <dgm:presLayoutVars>
          <dgm:dir/>
          <dgm:animLvl val="lvl"/>
          <dgm:resizeHandles val="exact"/>
        </dgm:presLayoutVars>
      </dgm:prSet>
      <dgm:spPr/>
      <dgm:t>
        <a:bodyPr/>
        <a:lstStyle/>
        <a:p>
          <a:endParaRPr lang="tr-TR"/>
        </a:p>
      </dgm:t>
    </dgm:pt>
    <dgm:pt modelId="{1446E451-7B6C-4BCC-B972-C76DBE012E91}" type="pres">
      <dgm:prSet presAssocID="{CDD695EC-D1AD-4E45-BFEA-326C690D2302}" presName="composite" presStyleCnt="0"/>
      <dgm:spPr/>
    </dgm:pt>
    <dgm:pt modelId="{02DF903D-415B-40E8-AC3B-80A71289E493}" type="pres">
      <dgm:prSet presAssocID="{CDD695EC-D1AD-4E45-BFEA-326C690D2302}" presName="parentText" presStyleLbl="alignNode1" presStyleIdx="0" presStyleCnt="6">
        <dgm:presLayoutVars>
          <dgm:chMax val="1"/>
          <dgm:bulletEnabled val="1"/>
        </dgm:presLayoutVars>
      </dgm:prSet>
      <dgm:spPr/>
      <dgm:t>
        <a:bodyPr/>
        <a:lstStyle/>
        <a:p>
          <a:endParaRPr lang="tr-TR"/>
        </a:p>
      </dgm:t>
    </dgm:pt>
    <dgm:pt modelId="{E3FB114E-DAB4-4B07-8AE3-65D5B60C5A6B}" type="pres">
      <dgm:prSet presAssocID="{CDD695EC-D1AD-4E45-BFEA-326C690D2302}" presName="descendantText" presStyleLbl="alignAcc1" presStyleIdx="0" presStyleCnt="6">
        <dgm:presLayoutVars>
          <dgm:bulletEnabled val="1"/>
        </dgm:presLayoutVars>
      </dgm:prSet>
      <dgm:spPr/>
      <dgm:t>
        <a:bodyPr/>
        <a:lstStyle/>
        <a:p>
          <a:endParaRPr lang="tr-TR"/>
        </a:p>
      </dgm:t>
    </dgm:pt>
    <dgm:pt modelId="{4D5F26C0-332C-4C13-94EB-8C330C38D654}" type="pres">
      <dgm:prSet presAssocID="{F847C66F-8C92-47A6-AF4B-947F32572956}" presName="sp" presStyleCnt="0"/>
      <dgm:spPr/>
    </dgm:pt>
    <dgm:pt modelId="{7C9F8301-E582-4633-9D82-C226982B81DD}" type="pres">
      <dgm:prSet presAssocID="{BF9BC17A-5CC3-4E49-87AA-9897C823C8FF}" presName="composite" presStyleCnt="0"/>
      <dgm:spPr/>
    </dgm:pt>
    <dgm:pt modelId="{BA78A0E2-6F01-45F7-B539-D3570579D1FE}" type="pres">
      <dgm:prSet presAssocID="{BF9BC17A-5CC3-4E49-87AA-9897C823C8FF}" presName="parentText" presStyleLbl="alignNode1" presStyleIdx="1" presStyleCnt="6">
        <dgm:presLayoutVars>
          <dgm:chMax val="1"/>
          <dgm:bulletEnabled val="1"/>
        </dgm:presLayoutVars>
      </dgm:prSet>
      <dgm:spPr/>
      <dgm:t>
        <a:bodyPr/>
        <a:lstStyle/>
        <a:p>
          <a:endParaRPr lang="tr-TR"/>
        </a:p>
      </dgm:t>
    </dgm:pt>
    <dgm:pt modelId="{2250F01B-EFE5-49F8-A8B6-C061DA7E5316}" type="pres">
      <dgm:prSet presAssocID="{BF9BC17A-5CC3-4E49-87AA-9897C823C8FF}" presName="descendantText" presStyleLbl="alignAcc1" presStyleIdx="1" presStyleCnt="6">
        <dgm:presLayoutVars>
          <dgm:bulletEnabled val="1"/>
        </dgm:presLayoutVars>
      </dgm:prSet>
      <dgm:spPr/>
      <dgm:t>
        <a:bodyPr/>
        <a:lstStyle/>
        <a:p>
          <a:endParaRPr lang="tr-TR"/>
        </a:p>
      </dgm:t>
    </dgm:pt>
    <dgm:pt modelId="{5AD02102-A282-44B6-87E9-47BB7C7D10A1}" type="pres">
      <dgm:prSet presAssocID="{AD21D80A-2334-4A2C-B5B9-75E596065ABE}" presName="sp" presStyleCnt="0"/>
      <dgm:spPr/>
    </dgm:pt>
    <dgm:pt modelId="{4A61575B-C0A8-459E-8706-CBDF42A77B74}" type="pres">
      <dgm:prSet presAssocID="{8726E092-FBC7-4F93-BB8D-DF1B666CFC1C}" presName="composite" presStyleCnt="0"/>
      <dgm:spPr/>
    </dgm:pt>
    <dgm:pt modelId="{8A65484A-A38B-4C04-9A52-C16665C3C68D}" type="pres">
      <dgm:prSet presAssocID="{8726E092-FBC7-4F93-BB8D-DF1B666CFC1C}" presName="parentText" presStyleLbl="alignNode1" presStyleIdx="2" presStyleCnt="6">
        <dgm:presLayoutVars>
          <dgm:chMax val="1"/>
          <dgm:bulletEnabled val="1"/>
        </dgm:presLayoutVars>
      </dgm:prSet>
      <dgm:spPr/>
      <dgm:t>
        <a:bodyPr/>
        <a:lstStyle/>
        <a:p>
          <a:endParaRPr lang="tr-TR"/>
        </a:p>
      </dgm:t>
    </dgm:pt>
    <dgm:pt modelId="{DF5F3E77-D156-4C38-A854-4369745833FD}" type="pres">
      <dgm:prSet presAssocID="{8726E092-FBC7-4F93-BB8D-DF1B666CFC1C}" presName="descendantText" presStyleLbl="alignAcc1" presStyleIdx="2" presStyleCnt="6">
        <dgm:presLayoutVars>
          <dgm:bulletEnabled val="1"/>
        </dgm:presLayoutVars>
      </dgm:prSet>
      <dgm:spPr/>
      <dgm:t>
        <a:bodyPr/>
        <a:lstStyle/>
        <a:p>
          <a:endParaRPr lang="tr-TR"/>
        </a:p>
      </dgm:t>
    </dgm:pt>
    <dgm:pt modelId="{FE0E9EBB-67EB-4504-BE86-DEE4AE79C48B}" type="pres">
      <dgm:prSet presAssocID="{A812A87E-197D-4CA7-B210-0E9E06539C57}" presName="sp" presStyleCnt="0"/>
      <dgm:spPr/>
    </dgm:pt>
    <dgm:pt modelId="{0A1EB285-BA21-4465-B416-B72991608D29}" type="pres">
      <dgm:prSet presAssocID="{232F73D9-B582-410C-AA78-51FAC22DA06F}" presName="composite" presStyleCnt="0"/>
      <dgm:spPr/>
    </dgm:pt>
    <dgm:pt modelId="{FE575A9A-0260-486A-BB7F-76F6A8C170C8}" type="pres">
      <dgm:prSet presAssocID="{232F73D9-B582-410C-AA78-51FAC22DA06F}" presName="parentText" presStyleLbl="alignNode1" presStyleIdx="3" presStyleCnt="6">
        <dgm:presLayoutVars>
          <dgm:chMax val="1"/>
          <dgm:bulletEnabled val="1"/>
        </dgm:presLayoutVars>
      </dgm:prSet>
      <dgm:spPr/>
      <dgm:t>
        <a:bodyPr/>
        <a:lstStyle/>
        <a:p>
          <a:endParaRPr lang="tr-TR"/>
        </a:p>
      </dgm:t>
    </dgm:pt>
    <dgm:pt modelId="{D61D1D2C-86FB-4DCF-A44D-2AADFE1E4273}" type="pres">
      <dgm:prSet presAssocID="{232F73D9-B582-410C-AA78-51FAC22DA06F}" presName="descendantText" presStyleLbl="alignAcc1" presStyleIdx="3" presStyleCnt="6">
        <dgm:presLayoutVars>
          <dgm:bulletEnabled val="1"/>
        </dgm:presLayoutVars>
      </dgm:prSet>
      <dgm:spPr/>
      <dgm:t>
        <a:bodyPr/>
        <a:lstStyle/>
        <a:p>
          <a:endParaRPr lang="tr-TR"/>
        </a:p>
      </dgm:t>
    </dgm:pt>
    <dgm:pt modelId="{527716EC-744C-4BAF-B961-577F9EC98694}" type="pres">
      <dgm:prSet presAssocID="{63708189-7FBB-4859-8A95-66A2CC61D54A}" presName="sp" presStyleCnt="0"/>
      <dgm:spPr/>
    </dgm:pt>
    <dgm:pt modelId="{B06097CC-7F12-45AF-A939-A7D6A82E1C2E}" type="pres">
      <dgm:prSet presAssocID="{442884C8-20A1-4EF1-9DE5-73498B065F8B}" presName="composite" presStyleCnt="0"/>
      <dgm:spPr/>
    </dgm:pt>
    <dgm:pt modelId="{883AE50E-9B5B-4EA0-B381-2BA4E62759A7}" type="pres">
      <dgm:prSet presAssocID="{442884C8-20A1-4EF1-9DE5-73498B065F8B}" presName="parentText" presStyleLbl="alignNode1" presStyleIdx="4" presStyleCnt="6">
        <dgm:presLayoutVars>
          <dgm:chMax val="1"/>
          <dgm:bulletEnabled val="1"/>
        </dgm:presLayoutVars>
      </dgm:prSet>
      <dgm:spPr/>
      <dgm:t>
        <a:bodyPr/>
        <a:lstStyle/>
        <a:p>
          <a:endParaRPr lang="tr-TR"/>
        </a:p>
      </dgm:t>
    </dgm:pt>
    <dgm:pt modelId="{685E72B2-F1CD-457D-A040-E7ACDC5ECF4C}" type="pres">
      <dgm:prSet presAssocID="{442884C8-20A1-4EF1-9DE5-73498B065F8B}" presName="descendantText" presStyleLbl="alignAcc1" presStyleIdx="4" presStyleCnt="6">
        <dgm:presLayoutVars>
          <dgm:bulletEnabled val="1"/>
        </dgm:presLayoutVars>
      </dgm:prSet>
      <dgm:spPr/>
      <dgm:t>
        <a:bodyPr/>
        <a:lstStyle/>
        <a:p>
          <a:endParaRPr lang="tr-TR"/>
        </a:p>
      </dgm:t>
    </dgm:pt>
    <dgm:pt modelId="{D302FBED-255F-4145-B362-6C76BA821EE2}" type="pres">
      <dgm:prSet presAssocID="{5A6594FE-185B-44D7-B8AE-30DB91576DCB}" presName="sp" presStyleCnt="0"/>
      <dgm:spPr/>
    </dgm:pt>
    <dgm:pt modelId="{97F0F39C-18A7-44A7-976A-AE9704183019}" type="pres">
      <dgm:prSet presAssocID="{A3D67B8F-E895-4D8A-8E53-98F8A014B099}" presName="composite" presStyleCnt="0"/>
      <dgm:spPr/>
    </dgm:pt>
    <dgm:pt modelId="{4713F95B-9277-41E1-92A6-CE4CD23F00A2}" type="pres">
      <dgm:prSet presAssocID="{A3D67B8F-E895-4D8A-8E53-98F8A014B099}" presName="parentText" presStyleLbl="alignNode1" presStyleIdx="5" presStyleCnt="6">
        <dgm:presLayoutVars>
          <dgm:chMax val="1"/>
          <dgm:bulletEnabled val="1"/>
        </dgm:presLayoutVars>
      </dgm:prSet>
      <dgm:spPr/>
      <dgm:t>
        <a:bodyPr/>
        <a:lstStyle/>
        <a:p>
          <a:endParaRPr lang="tr-TR"/>
        </a:p>
      </dgm:t>
    </dgm:pt>
    <dgm:pt modelId="{2E153811-9B65-425C-91FD-4CB9B83BD580}" type="pres">
      <dgm:prSet presAssocID="{A3D67B8F-E895-4D8A-8E53-98F8A014B099}" presName="descendantText" presStyleLbl="alignAcc1" presStyleIdx="5" presStyleCnt="6">
        <dgm:presLayoutVars>
          <dgm:bulletEnabled val="1"/>
        </dgm:presLayoutVars>
      </dgm:prSet>
      <dgm:spPr/>
      <dgm:t>
        <a:bodyPr/>
        <a:lstStyle/>
        <a:p>
          <a:endParaRPr lang="tr-TR"/>
        </a:p>
      </dgm:t>
    </dgm:pt>
  </dgm:ptLst>
  <dgm:cxnLst>
    <dgm:cxn modelId="{5A5B8A4E-4543-4D1A-8E9C-116781A26F90}" srcId="{CDD695EC-D1AD-4E45-BFEA-326C690D2302}" destId="{99B76318-10CB-4BDF-A192-E5D3F4940C50}" srcOrd="0" destOrd="0" parTransId="{9CD6D97B-3971-426F-A292-48921F0219C7}" sibTransId="{316439CB-D228-481E-88DA-06D9155BE70A}"/>
    <dgm:cxn modelId="{155C9778-5C0B-494C-B197-DC7588C8AF3D}" type="presOf" srcId="{8726E092-FBC7-4F93-BB8D-DF1B666CFC1C}" destId="{8A65484A-A38B-4C04-9A52-C16665C3C68D}" srcOrd="0" destOrd="0" presId="urn:microsoft.com/office/officeart/2005/8/layout/chevron2"/>
    <dgm:cxn modelId="{BB8ED3C2-1395-43DA-8F8D-09C17A238EA6}" srcId="{457001F2-F0A8-4325-A710-373FA3AD1947}" destId="{442884C8-20A1-4EF1-9DE5-73498B065F8B}" srcOrd="4" destOrd="0" parTransId="{14C21692-14E1-4E68-975B-DFC96E3E0D04}" sibTransId="{5A6594FE-185B-44D7-B8AE-30DB91576DCB}"/>
    <dgm:cxn modelId="{14612ED5-C158-447E-B71C-04B652C6C139}" srcId="{A3D67B8F-E895-4D8A-8E53-98F8A014B099}" destId="{E6DFCA99-6602-4091-B60D-8A069B3B08C9}" srcOrd="0" destOrd="0" parTransId="{B688139B-D9FD-48E0-B28C-3AEE638F9CC4}" sibTransId="{A5BEBC9B-0ED7-4E35-8D13-02C57DFA1192}"/>
    <dgm:cxn modelId="{07C9A5E1-3241-45B9-BA09-4DA0C81DECE5}" srcId="{8726E092-FBC7-4F93-BB8D-DF1B666CFC1C}" destId="{71701CEF-E9B0-40CB-81CE-26C227BF1001}" srcOrd="0" destOrd="0" parTransId="{5159D14C-2840-4798-A171-7FE6EDDA2FE3}" sibTransId="{95CE6E6E-0C56-4C0A-989F-F3396E51D18A}"/>
    <dgm:cxn modelId="{9F1FA50E-8E55-427F-82E4-27E43BDEF988}" type="presOf" srcId="{E6DFCA99-6602-4091-B60D-8A069B3B08C9}" destId="{2E153811-9B65-425C-91FD-4CB9B83BD580}" srcOrd="0" destOrd="0" presId="urn:microsoft.com/office/officeart/2005/8/layout/chevron2"/>
    <dgm:cxn modelId="{AC6251BD-943D-4890-B7B3-F63283F6D902}" type="presOf" srcId="{A80B4ACC-3B00-4777-96B8-282F90298D16}" destId="{D61D1D2C-86FB-4DCF-A44D-2AADFE1E4273}" srcOrd="0" destOrd="0" presId="urn:microsoft.com/office/officeart/2005/8/layout/chevron2"/>
    <dgm:cxn modelId="{272BB47A-E893-4B28-A046-CF9D103FAF02}" type="presOf" srcId="{CDD695EC-D1AD-4E45-BFEA-326C690D2302}" destId="{02DF903D-415B-40E8-AC3B-80A71289E493}" srcOrd="0" destOrd="0" presId="urn:microsoft.com/office/officeart/2005/8/layout/chevron2"/>
    <dgm:cxn modelId="{8DE91B04-7DFF-4C12-B70C-2116941D5588}" srcId="{457001F2-F0A8-4325-A710-373FA3AD1947}" destId="{BF9BC17A-5CC3-4E49-87AA-9897C823C8FF}" srcOrd="1" destOrd="0" parTransId="{15D301A8-8FB1-41E4-A04D-24359E1FB684}" sibTransId="{AD21D80A-2334-4A2C-B5B9-75E596065ABE}"/>
    <dgm:cxn modelId="{403D6B38-2EB9-4031-B7BC-213F7F93C6BA}" srcId="{457001F2-F0A8-4325-A710-373FA3AD1947}" destId="{A3D67B8F-E895-4D8A-8E53-98F8A014B099}" srcOrd="5" destOrd="0" parTransId="{A5FFEAE4-7E38-4043-8CB1-8E62356C3C6B}" sibTransId="{4288E357-C2C1-4D53-B832-FD0D594C6A32}"/>
    <dgm:cxn modelId="{A694CCDC-AFE4-4D2B-B1DB-1611322622F5}" type="presOf" srcId="{A22AF96E-B5CA-4DFD-9BB8-768DACB19137}" destId="{2250F01B-EFE5-49F8-A8B6-C061DA7E5316}" srcOrd="0" destOrd="0" presId="urn:microsoft.com/office/officeart/2005/8/layout/chevron2"/>
    <dgm:cxn modelId="{E1A68BFB-11A1-4CBC-AC5D-99EA718B61C3}" type="presOf" srcId="{442884C8-20A1-4EF1-9DE5-73498B065F8B}" destId="{883AE50E-9B5B-4EA0-B381-2BA4E62759A7}" srcOrd="0" destOrd="0" presId="urn:microsoft.com/office/officeart/2005/8/layout/chevron2"/>
    <dgm:cxn modelId="{F29A9057-A05C-485C-83D0-BAC94A530C93}" srcId="{457001F2-F0A8-4325-A710-373FA3AD1947}" destId="{232F73D9-B582-410C-AA78-51FAC22DA06F}" srcOrd="3" destOrd="0" parTransId="{DBCF6AE8-A4B8-47B9-9148-F324CADE5A19}" sibTransId="{63708189-7FBB-4859-8A95-66A2CC61D54A}"/>
    <dgm:cxn modelId="{DA6BDB1D-65D3-4FAD-A96D-22E50A8218B9}" srcId="{BF9BC17A-5CC3-4E49-87AA-9897C823C8FF}" destId="{A22AF96E-B5CA-4DFD-9BB8-768DACB19137}" srcOrd="0" destOrd="0" parTransId="{F7E6AB3C-ECAB-4C55-8F0E-8B785718E77C}" sibTransId="{B64A32A7-ABAD-404E-A7FA-4A623FE0DECD}"/>
    <dgm:cxn modelId="{597EF7D8-07F5-4D42-A85E-F971059FB7BC}" srcId="{232F73D9-B582-410C-AA78-51FAC22DA06F}" destId="{A80B4ACC-3B00-4777-96B8-282F90298D16}" srcOrd="0" destOrd="0" parTransId="{3A2A11A0-8DB3-40F5-B83D-D2AA5842D1D7}" sibTransId="{C265427C-CFF5-4785-A127-E2631D0685A7}"/>
    <dgm:cxn modelId="{061A1F02-E745-42B4-8F9E-C0D73CB2B508}" type="presOf" srcId="{71701CEF-E9B0-40CB-81CE-26C227BF1001}" destId="{DF5F3E77-D156-4C38-A854-4369745833FD}" srcOrd="0" destOrd="0" presId="urn:microsoft.com/office/officeart/2005/8/layout/chevron2"/>
    <dgm:cxn modelId="{F3D1AF69-0014-4176-8317-D5B9D1702EE7}" type="presOf" srcId="{232F73D9-B582-410C-AA78-51FAC22DA06F}" destId="{FE575A9A-0260-486A-BB7F-76F6A8C170C8}" srcOrd="0" destOrd="0" presId="urn:microsoft.com/office/officeart/2005/8/layout/chevron2"/>
    <dgm:cxn modelId="{635CB06B-4175-4278-BC05-73CE199F8ED2}" type="presOf" srcId="{440C7A83-ADF1-4785-A6A6-5D82CA974C37}" destId="{685E72B2-F1CD-457D-A040-E7ACDC5ECF4C}" srcOrd="0" destOrd="0" presId="urn:microsoft.com/office/officeart/2005/8/layout/chevron2"/>
    <dgm:cxn modelId="{5AE2DFC3-B2D3-49BD-91C3-1E63391B0DF4}" type="presOf" srcId="{BF9BC17A-5CC3-4E49-87AA-9897C823C8FF}" destId="{BA78A0E2-6F01-45F7-B539-D3570579D1FE}" srcOrd="0" destOrd="0" presId="urn:microsoft.com/office/officeart/2005/8/layout/chevron2"/>
    <dgm:cxn modelId="{7A699AFB-21A0-4D49-AFC8-D1FC330AF5A2}" srcId="{457001F2-F0A8-4325-A710-373FA3AD1947}" destId="{8726E092-FBC7-4F93-BB8D-DF1B666CFC1C}" srcOrd="2" destOrd="0" parTransId="{8EC315C7-27E4-473B-9EC3-285C53588091}" sibTransId="{A812A87E-197D-4CA7-B210-0E9E06539C57}"/>
    <dgm:cxn modelId="{C00E0FA9-D87F-40A1-B5A9-6BA86B7F2E3C}" type="presOf" srcId="{99B76318-10CB-4BDF-A192-E5D3F4940C50}" destId="{E3FB114E-DAB4-4B07-8AE3-65D5B60C5A6B}" srcOrd="0" destOrd="0" presId="urn:microsoft.com/office/officeart/2005/8/layout/chevron2"/>
    <dgm:cxn modelId="{3FA3504F-D4DD-48CC-8592-0E2C908C6917}" type="presOf" srcId="{457001F2-F0A8-4325-A710-373FA3AD1947}" destId="{AE65B2A3-9C22-45C8-8EA2-78C08BCA39E2}" srcOrd="0" destOrd="0" presId="urn:microsoft.com/office/officeart/2005/8/layout/chevron2"/>
    <dgm:cxn modelId="{6A439E3A-F26C-4889-9871-792719FB538C}" type="presOf" srcId="{A3D67B8F-E895-4D8A-8E53-98F8A014B099}" destId="{4713F95B-9277-41E1-92A6-CE4CD23F00A2}" srcOrd="0" destOrd="0" presId="urn:microsoft.com/office/officeart/2005/8/layout/chevron2"/>
    <dgm:cxn modelId="{1EAF09B9-7476-44BE-B39F-695BB61E3E54}" srcId="{442884C8-20A1-4EF1-9DE5-73498B065F8B}" destId="{440C7A83-ADF1-4785-A6A6-5D82CA974C37}" srcOrd="0" destOrd="0" parTransId="{DBE90377-3DF0-4F54-A84A-12266D5BF655}" sibTransId="{1E5BFFF2-CDDA-45FD-9BFB-90C99CE6DA84}"/>
    <dgm:cxn modelId="{65CBE058-378C-4C90-9D58-2755D08CB952}" srcId="{457001F2-F0A8-4325-A710-373FA3AD1947}" destId="{CDD695EC-D1AD-4E45-BFEA-326C690D2302}" srcOrd="0" destOrd="0" parTransId="{1E9879C8-1C17-476B-8866-2C3733068131}" sibTransId="{F847C66F-8C92-47A6-AF4B-947F32572956}"/>
    <dgm:cxn modelId="{2F406FAD-32A5-4520-B205-205D518E9E13}" type="presParOf" srcId="{AE65B2A3-9C22-45C8-8EA2-78C08BCA39E2}" destId="{1446E451-7B6C-4BCC-B972-C76DBE012E91}" srcOrd="0" destOrd="0" presId="urn:microsoft.com/office/officeart/2005/8/layout/chevron2"/>
    <dgm:cxn modelId="{D1013EBC-D48E-467D-94F1-687D2DE6E37D}" type="presParOf" srcId="{1446E451-7B6C-4BCC-B972-C76DBE012E91}" destId="{02DF903D-415B-40E8-AC3B-80A71289E493}" srcOrd="0" destOrd="0" presId="urn:microsoft.com/office/officeart/2005/8/layout/chevron2"/>
    <dgm:cxn modelId="{81D09042-B49D-47D2-AF01-2EA1B83D9D10}" type="presParOf" srcId="{1446E451-7B6C-4BCC-B972-C76DBE012E91}" destId="{E3FB114E-DAB4-4B07-8AE3-65D5B60C5A6B}" srcOrd="1" destOrd="0" presId="urn:microsoft.com/office/officeart/2005/8/layout/chevron2"/>
    <dgm:cxn modelId="{D0CF63F0-A32A-4EC9-9E08-C863CA36033D}" type="presParOf" srcId="{AE65B2A3-9C22-45C8-8EA2-78C08BCA39E2}" destId="{4D5F26C0-332C-4C13-94EB-8C330C38D654}" srcOrd="1" destOrd="0" presId="urn:microsoft.com/office/officeart/2005/8/layout/chevron2"/>
    <dgm:cxn modelId="{D87A1E68-85B9-45F3-B4FD-4B2ED0B56A52}" type="presParOf" srcId="{AE65B2A3-9C22-45C8-8EA2-78C08BCA39E2}" destId="{7C9F8301-E582-4633-9D82-C226982B81DD}" srcOrd="2" destOrd="0" presId="urn:microsoft.com/office/officeart/2005/8/layout/chevron2"/>
    <dgm:cxn modelId="{BEF32074-42D1-4E9F-BA87-AD5DA956FDF2}" type="presParOf" srcId="{7C9F8301-E582-4633-9D82-C226982B81DD}" destId="{BA78A0E2-6F01-45F7-B539-D3570579D1FE}" srcOrd="0" destOrd="0" presId="urn:microsoft.com/office/officeart/2005/8/layout/chevron2"/>
    <dgm:cxn modelId="{784893DE-68F4-412D-BA1E-E6FDB3FEF662}" type="presParOf" srcId="{7C9F8301-E582-4633-9D82-C226982B81DD}" destId="{2250F01B-EFE5-49F8-A8B6-C061DA7E5316}" srcOrd="1" destOrd="0" presId="urn:microsoft.com/office/officeart/2005/8/layout/chevron2"/>
    <dgm:cxn modelId="{46ED93F8-272A-44CF-B149-B90493D1C67F}" type="presParOf" srcId="{AE65B2A3-9C22-45C8-8EA2-78C08BCA39E2}" destId="{5AD02102-A282-44B6-87E9-47BB7C7D10A1}" srcOrd="3" destOrd="0" presId="urn:microsoft.com/office/officeart/2005/8/layout/chevron2"/>
    <dgm:cxn modelId="{D19765DD-16E3-4AEF-B8E9-0D7EF8BC5032}" type="presParOf" srcId="{AE65B2A3-9C22-45C8-8EA2-78C08BCA39E2}" destId="{4A61575B-C0A8-459E-8706-CBDF42A77B74}" srcOrd="4" destOrd="0" presId="urn:microsoft.com/office/officeart/2005/8/layout/chevron2"/>
    <dgm:cxn modelId="{366B0220-A942-4000-A483-EDF259223A14}" type="presParOf" srcId="{4A61575B-C0A8-459E-8706-CBDF42A77B74}" destId="{8A65484A-A38B-4C04-9A52-C16665C3C68D}" srcOrd="0" destOrd="0" presId="urn:microsoft.com/office/officeart/2005/8/layout/chevron2"/>
    <dgm:cxn modelId="{62DE6FE4-0932-4AB5-8386-547B137E90DD}" type="presParOf" srcId="{4A61575B-C0A8-459E-8706-CBDF42A77B74}" destId="{DF5F3E77-D156-4C38-A854-4369745833FD}" srcOrd="1" destOrd="0" presId="urn:microsoft.com/office/officeart/2005/8/layout/chevron2"/>
    <dgm:cxn modelId="{D1C141B5-B9CB-4FE5-9F38-B599AEA35C3F}" type="presParOf" srcId="{AE65B2A3-9C22-45C8-8EA2-78C08BCA39E2}" destId="{FE0E9EBB-67EB-4504-BE86-DEE4AE79C48B}" srcOrd="5" destOrd="0" presId="urn:microsoft.com/office/officeart/2005/8/layout/chevron2"/>
    <dgm:cxn modelId="{E88B0584-29EF-41FD-83E3-E508A9F296C2}" type="presParOf" srcId="{AE65B2A3-9C22-45C8-8EA2-78C08BCA39E2}" destId="{0A1EB285-BA21-4465-B416-B72991608D29}" srcOrd="6" destOrd="0" presId="urn:microsoft.com/office/officeart/2005/8/layout/chevron2"/>
    <dgm:cxn modelId="{0F6C2FAE-F622-4F84-AED9-3BE3D8ECE3DE}" type="presParOf" srcId="{0A1EB285-BA21-4465-B416-B72991608D29}" destId="{FE575A9A-0260-486A-BB7F-76F6A8C170C8}" srcOrd="0" destOrd="0" presId="urn:microsoft.com/office/officeart/2005/8/layout/chevron2"/>
    <dgm:cxn modelId="{B6839391-4BF8-494B-AF7B-735827BA4499}" type="presParOf" srcId="{0A1EB285-BA21-4465-B416-B72991608D29}" destId="{D61D1D2C-86FB-4DCF-A44D-2AADFE1E4273}" srcOrd="1" destOrd="0" presId="urn:microsoft.com/office/officeart/2005/8/layout/chevron2"/>
    <dgm:cxn modelId="{377DFC19-9A92-4645-AD76-8B405909AD48}" type="presParOf" srcId="{AE65B2A3-9C22-45C8-8EA2-78C08BCA39E2}" destId="{527716EC-744C-4BAF-B961-577F9EC98694}" srcOrd="7" destOrd="0" presId="urn:microsoft.com/office/officeart/2005/8/layout/chevron2"/>
    <dgm:cxn modelId="{F49BFE37-FD64-4D59-B70E-6C515D0A7C3E}" type="presParOf" srcId="{AE65B2A3-9C22-45C8-8EA2-78C08BCA39E2}" destId="{B06097CC-7F12-45AF-A939-A7D6A82E1C2E}" srcOrd="8" destOrd="0" presId="urn:microsoft.com/office/officeart/2005/8/layout/chevron2"/>
    <dgm:cxn modelId="{D591AB6D-03DA-4DEA-94DE-8C2C58C18C6C}" type="presParOf" srcId="{B06097CC-7F12-45AF-A939-A7D6A82E1C2E}" destId="{883AE50E-9B5B-4EA0-B381-2BA4E62759A7}" srcOrd="0" destOrd="0" presId="urn:microsoft.com/office/officeart/2005/8/layout/chevron2"/>
    <dgm:cxn modelId="{21D7BFE9-6661-46CE-8883-908C079FD62D}" type="presParOf" srcId="{B06097CC-7F12-45AF-A939-A7D6A82E1C2E}" destId="{685E72B2-F1CD-457D-A040-E7ACDC5ECF4C}" srcOrd="1" destOrd="0" presId="urn:microsoft.com/office/officeart/2005/8/layout/chevron2"/>
    <dgm:cxn modelId="{35D927CE-DE4C-4F87-9594-F9DBD51C1ADB}" type="presParOf" srcId="{AE65B2A3-9C22-45C8-8EA2-78C08BCA39E2}" destId="{D302FBED-255F-4145-B362-6C76BA821EE2}" srcOrd="9" destOrd="0" presId="urn:microsoft.com/office/officeart/2005/8/layout/chevron2"/>
    <dgm:cxn modelId="{CBF9819D-0126-40D9-B9C4-6652DB1855DF}" type="presParOf" srcId="{AE65B2A3-9C22-45C8-8EA2-78C08BCA39E2}" destId="{97F0F39C-18A7-44A7-976A-AE9704183019}" srcOrd="10" destOrd="0" presId="urn:microsoft.com/office/officeart/2005/8/layout/chevron2"/>
    <dgm:cxn modelId="{69CCFFB0-FD7E-4C6B-96EA-BAC1D47FA797}" type="presParOf" srcId="{97F0F39C-18A7-44A7-976A-AE9704183019}" destId="{4713F95B-9277-41E1-92A6-CE4CD23F00A2}" srcOrd="0" destOrd="0" presId="urn:microsoft.com/office/officeart/2005/8/layout/chevron2"/>
    <dgm:cxn modelId="{6C28B83E-0F65-4ACC-8691-BB8D2BA2E484}" type="presParOf" srcId="{97F0F39C-18A7-44A7-976A-AE9704183019}" destId="{2E153811-9B65-425C-91FD-4CB9B83BD580}"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E790642-153C-44C6-97DD-51BB813A051F}" type="doc">
      <dgm:prSet loTypeId="urn:microsoft.com/office/officeart/2005/8/layout/default" loCatId="list" qsTypeId="urn:microsoft.com/office/officeart/2005/8/quickstyle/3d1" qsCatId="3D" csTypeId="urn:microsoft.com/office/officeart/2005/8/colors/colorful4" csCatId="colorful" phldr="1"/>
      <dgm:spPr/>
      <dgm:t>
        <a:bodyPr/>
        <a:lstStyle/>
        <a:p>
          <a:endParaRPr lang="tr-TR"/>
        </a:p>
      </dgm:t>
    </dgm:pt>
    <dgm:pt modelId="{794EFE11-7AC4-4611-B31E-14527891549F}">
      <dgm:prSet phldrT="[Metin]"/>
      <dgm:spPr/>
      <dgm:t>
        <a:bodyPr/>
        <a:lstStyle/>
        <a:p>
          <a:r>
            <a:rPr lang="tr-TR" b="1"/>
            <a:t>Rektörlük</a:t>
          </a:r>
        </a:p>
        <a:p>
          <a:r>
            <a:rPr lang="tr-TR" b="1"/>
            <a:t>İdari Birimler</a:t>
          </a:r>
        </a:p>
      </dgm:t>
      <dgm:extLst>
        <a:ext uri="{E40237B7-FDA0-4F09-8148-C483321AD2D9}">
          <dgm14:cNvPr xmlns:dgm14="http://schemas.microsoft.com/office/drawing/2010/diagram" id="0" name="">
            <a:hlinkClick xmlns:r="http://schemas.openxmlformats.org/officeDocument/2006/relationships" r:id="rId1"/>
          </dgm14:cNvPr>
        </a:ext>
      </dgm:extLst>
    </dgm:pt>
    <dgm:pt modelId="{A6613CB3-5A17-4D09-820E-A0D6F3A6C550}" type="parTrans" cxnId="{664956E4-C3AE-4155-9297-732841A147BA}">
      <dgm:prSet/>
      <dgm:spPr/>
      <dgm:t>
        <a:bodyPr/>
        <a:lstStyle/>
        <a:p>
          <a:endParaRPr lang="tr-TR" b="1"/>
        </a:p>
      </dgm:t>
    </dgm:pt>
    <dgm:pt modelId="{DB04F3C9-97FC-4337-B5D9-6B779FD21C1A}" type="sibTrans" cxnId="{664956E4-C3AE-4155-9297-732841A147BA}">
      <dgm:prSet/>
      <dgm:spPr/>
      <dgm:t>
        <a:bodyPr/>
        <a:lstStyle/>
        <a:p>
          <a:endParaRPr lang="tr-TR" b="1"/>
        </a:p>
      </dgm:t>
    </dgm:pt>
    <dgm:pt modelId="{47D2461F-E629-40E6-8417-D70C88C2DDE6}">
      <dgm:prSet phldrT="[Metin]"/>
      <dgm:spPr/>
      <dgm:t>
        <a:bodyPr/>
        <a:lstStyle/>
        <a:p>
          <a:r>
            <a:rPr lang="tr-TR" b="1"/>
            <a:t>MF</a:t>
          </a:r>
        </a:p>
      </dgm:t>
      <dgm:extLst>
        <a:ext uri="{E40237B7-FDA0-4F09-8148-C483321AD2D9}">
          <dgm14:cNvPr xmlns:dgm14="http://schemas.microsoft.com/office/drawing/2010/diagram" id="0" name="">
            <a:hlinkClick xmlns:r="http://schemas.openxmlformats.org/officeDocument/2006/relationships" r:id="rId2"/>
          </dgm14:cNvPr>
        </a:ext>
      </dgm:extLst>
    </dgm:pt>
    <dgm:pt modelId="{707F083F-AB0E-4696-9C47-4E6656E806F7}" type="parTrans" cxnId="{6051986C-0B3E-4539-BF90-FC9EB762A4F4}">
      <dgm:prSet/>
      <dgm:spPr/>
      <dgm:t>
        <a:bodyPr/>
        <a:lstStyle/>
        <a:p>
          <a:endParaRPr lang="tr-TR" b="1"/>
        </a:p>
      </dgm:t>
    </dgm:pt>
    <dgm:pt modelId="{340077CE-58C7-48E4-BC83-66932C60E0AC}" type="sibTrans" cxnId="{6051986C-0B3E-4539-BF90-FC9EB762A4F4}">
      <dgm:prSet/>
      <dgm:spPr/>
      <dgm:t>
        <a:bodyPr/>
        <a:lstStyle/>
        <a:p>
          <a:endParaRPr lang="tr-TR" b="1"/>
        </a:p>
      </dgm:t>
    </dgm:pt>
    <dgm:pt modelId="{1E7FF893-9E1C-47E0-9ED9-D1E7D935F835}">
      <dgm:prSet phldrT="[Metin]"/>
      <dgm:spPr/>
      <dgm:t>
        <a:bodyPr/>
        <a:lstStyle/>
        <a:p>
          <a:r>
            <a:rPr lang="tr-TR" b="1"/>
            <a:t>SBF</a:t>
          </a:r>
        </a:p>
      </dgm:t>
      <dgm:extLst>
        <a:ext uri="{E40237B7-FDA0-4F09-8148-C483321AD2D9}">
          <dgm14:cNvPr xmlns:dgm14="http://schemas.microsoft.com/office/drawing/2010/diagram" id="0" name="">
            <a:hlinkClick xmlns:r="http://schemas.openxmlformats.org/officeDocument/2006/relationships" r:id="rId3"/>
          </dgm14:cNvPr>
        </a:ext>
      </dgm:extLst>
    </dgm:pt>
    <dgm:pt modelId="{556C4333-3BCB-46E3-8E10-96EDC64F0A25}" type="parTrans" cxnId="{754C82FE-E093-49A2-9A76-188223AE7BCE}">
      <dgm:prSet/>
      <dgm:spPr/>
      <dgm:t>
        <a:bodyPr/>
        <a:lstStyle/>
        <a:p>
          <a:endParaRPr lang="tr-TR" b="1"/>
        </a:p>
      </dgm:t>
    </dgm:pt>
    <dgm:pt modelId="{1FDD7C58-D2D9-453E-8B28-89D5DD3C5251}" type="sibTrans" cxnId="{754C82FE-E093-49A2-9A76-188223AE7BCE}">
      <dgm:prSet/>
      <dgm:spPr/>
      <dgm:t>
        <a:bodyPr/>
        <a:lstStyle/>
        <a:p>
          <a:endParaRPr lang="tr-TR" b="1"/>
        </a:p>
      </dgm:t>
    </dgm:pt>
    <dgm:pt modelId="{29829EE3-D413-4885-8149-DD9EA886ACF4}">
      <dgm:prSet phldrT="[Metin]"/>
      <dgm:spPr/>
      <dgm:t>
        <a:bodyPr/>
        <a:lstStyle/>
        <a:p>
          <a:r>
            <a:rPr lang="tr-TR" b="1"/>
            <a:t>İİSBF</a:t>
          </a:r>
        </a:p>
      </dgm:t>
      <dgm:extLst>
        <a:ext uri="{E40237B7-FDA0-4F09-8148-C483321AD2D9}">
          <dgm14:cNvPr xmlns:dgm14="http://schemas.microsoft.com/office/drawing/2010/diagram" id="0" name="">
            <a:hlinkClick xmlns:r="http://schemas.openxmlformats.org/officeDocument/2006/relationships" r:id="rId4"/>
          </dgm14:cNvPr>
        </a:ext>
      </dgm:extLst>
    </dgm:pt>
    <dgm:pt modelId="{D41BC77D-52D2-49D4-AF29-33D88F44AAC8}" type="parTrans" cxnId="{2E690A26-D75F-47F4-AF52-8F3A7079D2E8}">
      <dgm:prSet/>
      <dgm:spPr/>
      <dgm:t>
        <a:bodyPr/>
        <a:lstStyle/>
        <a:p>
          <a:endParaRPr lang="tr-TR" b="1"/>
        </a:p>
      </dgm:t>
    </dgm:pt>
    <dgm:pt modelId="{49D64787-EC21-4CCF-837E-86F72825F5D0}" type="sibTrans" cxnId="{2E690A26-D75F-47F4-AF52-8F3A7079D2E8}">
      <dgm:prSet/>
      <dgm:spPr/>
      <dgm:t>
        <a:bodyPr/>
        <a:lstStyle/>
        <a:p>
          <a:endParaRPr lang="tr-TR" b="1"/>
        </a:p>
      </dgm:t>
    </dgm:pt>
    <dgm:pt modelId="{0BB9B214-FE35-43F1-AD09-00D1587F371D}">
      <dgm:prSet phldrT="[Metin]"/>
      <dgm:spPr/>
      <dgm:t>
        <a:bodyPr/>
        <a:lstStyle/>
        <a:p>
          <a:r>
            <a:rPr lang="tr-TR" b="1"/>
            <a:t>YDYO</a:t>
          </a:r>
        </a:p>
      </dgm:t>
      <dgm:extLst>
        <a:ext uri="{E40237B7-FDA0-4F09-8148-C483321AD2D9}">
          <dgm14:cNvPr xmlns:dgm14="http://schemas.microsoft.com/office/drawing/2010/diagram" id="0" name="">
            <a:hlinkClick xmlns:r="http://schemas.openxmlformats.org/officeDocument/2006/relationships" r:id="rId5"/>
          </dgm14:cNvPr>
        </a:ext>
      </dgm:extLst>
    </dgm:pt>
    <dgm:pt modelId="{46E91840-2FDA-4B32-B15C-DBC037E35921}" type="parTrans" cxnId="{3749FC89-3680-4BF6-A513-E6AB4CB1A7A2}">
      <dgm:prSet/>
      <dgm:spPr/>
      <dgm:t>
        <a:bodyPr/>
        <a:lstStyle/>
        <a:p>
          <a:endParaRPr lang="tr-TR" b="1"/>
        </a:p>
      </dgm:t>
    </dgm:pt>
    <dgm:pt modelId="{43302F2C-D382-433F-8DEE-C2B5D0059209}" type="sibTrans" cxnId="{3749FC89-3680-4BF6-A513-E6AB4CB1A7A2}">
      <dgm:prSet/>
      <dgm:spPr/>
      <dgm:t>
        <a:bodyPr/>
        <a:lstStyle/>
        <a:p>
          <a:endParaRPr lang="tr-TR" b="1"/>
        </a:p>
      </dgm:t>
    </dgm:pt>
    <dgm:pt modelId="{44308E57-4820-4C75-886D-399A964A9779}">
      <dgm:prSet phldrT="[Metin]"/>
      <dgm:spPr/>
      <dgm:t>
        <a:bodyPr/>
        <a:lstStyle/>
        <a:p>
          <a:r>
            <a:rPr lang="tr-TR" b="1"/>
            <a:t>LEENST</a:t>
          </a:r>
        </a:p>
      </dgm:t>
      <dgm:extLst>
        <a:ext uri="{E40237B7-FDA0-4F09-8148-C483321AD2D9}">
          <dgm14:cNvPr xmlns:dgm14="http://schemas.microsoft.com/office/drawing/2010/diagram" id="0" name="">
            <a:hlinkClick xmlns:r="http://schemas.openxmlformats.org/officeDocument/2006/relationships" r:id="rId6"/>
          </dgm14:cNvPr>
        </a:ext>
      </dgm:extLst>
    </dgm:pt>
    <dgm:pt modelId="{40CA99FD-00DA-4A4F-B761-F54430D4A1D1}" type="parTrans" cxnId="{033C0F6A-D5F9-4468-BEEE-C17EA074975A}">
      <dgm:prSet/>
      <dgm:spPr/>
      <dgm:t>
        <a:bodyPr/>
        <a:lstStyle/>
        <a:p>
          <a:endParaRPr lang="tr-TR" b="1"/>
        </a:p>
      </dgm:t>
    </dgm:pt>
    <dgm:pt modelId="{14FF30A5-C053-4DEE-8894-A9D89D002E6B}" type="sibTrans" cxnId="{033C0F6A-D5F9-4468-BEEE-C17EA074975A}">
      <dgm:prSet/>
      <dgm:spPr/>
      <dgm:t>
        <a:bodyPr/>
        <a:lstStyle/>
        <a:p>
          <a:endParaRPr lang="tr-TR" b="1"/>
        </a:p>
      </dgm:t>
    </dgm:pt>
    <dgm:pt modelId="{EFC52C9B-DC66-4427-80B4-2DB016BA86A4}">
      <dgm:prSet phldrT="[Metin]"/>
      <dgm:spPr/>
      <dgm:t>
        <a:bodyPr/>
        <a:lstStyle/>
        <a:p>
          <a:r>
            <a:rPr lang="tr-TR" b="1"/>
            <a:t>SHMYO</a:t>
          </a:r>
        </a:p>
      </dgm:t>
      <dgm:extLst>
        <a:ext uri="{E40237B7-FDA0-4F09-8148-C483321AD2D9}">
          <dgm14:cNvPr xmlns:dgm14="http://schemas.microsoft.com/office/drawing/2010/diagram" id="0" name="">
            <a:hlinkClick xmlns:r="http://schemas.openxmlformats.org/officeDocument/2006/relationships" r:id="rId7"/>
          </dgm14:cNvPr>
        </a:ext>
      </dgm:extLst>
    </dgm:pt>
    <dgm:pt modelId="{3EE24EE9-631A-480C-8388-9B716A731DE3}" type="parTrans" cxnId="{3A570162-5829-41F9-A55C-355073A86E29}">
      <dgm:prSet/>
      <dgm:spPr/>
      <dgm:t>
        <a:bodyPr/>
        <a:lstStyle/>
        <a:p>
          <a:endParaRPr lang="tr-TR" b="1"/>
        </a:p>
      </dgm:t>
    </dgm:pt>
    <dgm:pt modelId="{875DBE07-68F4-42B3-B0F2-D24BE93503B3}" type="sibTrans" cxnId="{3A570162-5829-41F9-A55C-355073A86E29}">
      <dgm:prSet/>
      <dgm:spPr/>
      <dgm:t>
        <a:bodyPr/>
        <a:lstStyle/>
        <a:p>
          <a:endParaRPr lang="tr-TR" b="1"/>
        </a:p>
      </dgm:t>
    </dgm:pt>
    <dgm:pt modelId="{192B478A-6A32-42ED-8481-41494EF65A42}">
      <dgm:prSet phldrT="[Metin]"/>
      <dgm:spPr/>
      <dgm:t>
        <a:bodyPr/>
        <a:lstStyle/>
        <a:p>
          <a:r>
            <a:rPr lang="tr-TR" b="1"/>
            <a:t>MYO</a:t>
          </a:r>
        </a:p>
      </dgm:t>
      <dgm:extLst>
        <a:ext uri="{E40237B7-FDA0-4F09-8148-C483321AD2D9}">
          <dgm14:cNvPr xmlns:dgm14="http://schemas.microsoft.com/office/drawing/2010/diagram" id="0" name="">
            <a:hlinkClick xmlns:r="http://schemas.openxmlformats.org/officeDocument/2006/relationships" r:id="rId8"/>
          </dgm14:cNvPr>
        </a:ext>
      </dgm:extLst>
    </dgm:pt>
    <dgm:pt modelId="{8F5D843D-0CF7-44D9-9B46-A45EDBBD572F}" type="parTrans" cxnId="{2AB37BD4-FCC6-4390-A4BB-B317360FAAAE}">
      <dgm:prSet/>
      <dgm:spPr/>
      <dgm:t>
        <a:bodyPr/>
        <a:lstStyle/>
        <a:p>
          <a:endParaRPr lang="tr-TR" b="1"/>
        </a:p>
      </dgm:t>
    </dgm:pt>
    <dgm:pt modelId="{BC720D59-1C5F-44B3-98A6-A76BCB97E6FC}" type="sibTrans" cxnId="{2AB37BD4-FCC6-4390-A4BB-B317360FAAAE}">
      <dgm:prSet/>
      <dgm:spPr/>
      <dgm:t>
        <a:bodyPr/>
        <a:lstStyle/>
        <a:p>
          <a:endParaRPr lang="tr-TR" b="1"/>
        </a:p>
      </dgm:t>
    </dgm:pt>
    <dgm:pt modelId="{F1254836-4969-416B-9041-0FEBF369E3ED}">
      <dgm:prSet phldrT="[Metin]"/>
      <dgm:spPr/>
      <dgm:t>
        <a:bodyPr/>
        <a:lstStyle/>
        <a:p>
          <a:r>
            <a:rPr lang="tr-TR" b="1"/>
            <a:t>GSTMF</a:t>
          </a:r>
        </a:p>
      </dgm:t>
      <dgm:extLst>
        <a:ext uri="{E40237B7-FDA0-4F09-8148-C483321AD2D9}">
          <dgm14:cNvPr xmlns:dgm14="http://schemas.microsoft.com/office/drawing/2010/diagram" id="0" name="">
            <a:hlinkClick xmlns:r="http://schemas.openxmlformats.org/officeDocument/2006/relationships" r:id="rId9"/>
          </dgm14:cNvPr>
        </a:ext>
      </dgm:extLst>
    </dgm:pt>
    <dgm:pt modelId="{E18FA53A-663E-4C97-A0F2-C735D686801B}" type="parTrans" cxnId="{78C6B7B7-CBB4-4B3E-9D22-D3BEAEE297C4}">
      <dgm:prSet/>
      <dgm:spPr/>
      <dgm:t>
        <a:bodyPr/>
        <a:lstStyle/>
        <a:p>
          <a:endParaRPr lang="tr-TR" b="1"/>
        </a:p>
      </dgm:t>
    </dgm:pt>
    <dgm:pt modelId="{D4131D33-2AAD-4EB4-8D30-CD8BB74D78C9}" type="sibTrans" cxnId="{78C6B7B7-CBB4-4B3E-9D22-D3BEAEE297C4}">
      <dgm:prSet/>
      <dgm:spPr/>
      <dgm:t>
        <a:bodyPr/>
        <a:lstStyle/>
        <a:p>
          <a:endParaRPr lang="tr-TR" b="1"/>
        </a:p>
      </dgm:t>
    </dgm:pt>
    <dgm:pt modelId="{AE2933AF-2E54-494A-96F9-C8300D38C213}" type="pres">
      <dgm:prSet presAssocID="{EE790642-153C-44C6-97DD-51BB813A051F}" presName="diagram" presStyleCnt="0">
        <dgm:presLayoutVars>
          <dgm:dir/>
          <dgm:resizeHandles val="exact"/>
        </dgm:presLayoutVars>
      </dgm:prSet>
      <dgm:spPr/>
      <dgm:t>
        <a:bodyPr/>
        <a:lstStyle/>
        <a:p>
          <a:endParaRPr lang="tr-TR"/>
        </a:p>
      </dgm:t>
    </dgm:pt>
    <dgm:pt modelId="{19868DD5-7397-413B-9A1A-7D633E77635E}" type="pres">
      <dgm:prSet presAssocID="{794EFE11-7AC4-4611-B31E-14527891549F}" presName="node" presStyleLbl="node1" presStyleIdx="0" presStyleCnt="9" custLinFactNeighborX="586" custLinFactNeighborY="-45910">
        <dgm:presLayoutVars>
          <dgm:bulletEnabled val="1"/>
        </dgm:presLayoutVars>
      </dgm:prSet>
      <dgm:spPr/>
      <dgm:t>
        <a:bodyPr/>
        <a:lstStyle/>
        <a:p>
          <a:endParaRPr lang="tr-TR"/>
        </a:p>
      </dgm:t>
    </dgm:pt>
    <dgm:pt modelId="{1514B55F-E305-434B-9133-9E57593AE29A}" type="pres">
      <dgm:prSet presAssocID="{DB04F3C9-97FC-4337-B5D9-6B779FD21C1A}" presName="sibTrans" presStyleCnt="0"/>
      <dgm:spPr/>
      <dgm:t>
        <a:bodyPr/>
        <a:lstStyle/>
        <a:p>
          <a:endParaRPr lang="tr-TR"/>
        </a:p>
      </dgm:t>
    </dgm:pt>
    <dgm:pt modelId="{AA56B0ED-88B1-42A7-B7BF-9BEDA041E4EE}" type="pres">
      <dgm:prSet presAssocID="{F1254836-4969-416B-9041-0FEBF369E3ED}" presName="node" presStyleLbl="node1" presStyleIdx="1" presStyleCnt="9" custLinFactX="-7253" custLinFactNeighborX="-100000" custLinFactNeighborY="59585">
        <dgm:presLayoutVars>
          <dgm:bulletEnabled val="1"/>
        </dgm:presLayoutVars>
      </dgm:prSet>
      <dgm:spPr/>
      <dgm:t>
        <a:bodyPr/>
        <a:lstStyle/>
        <a:p>
          <a:endParaRPr lang="tr-TR"/>
        </a:p>
      </dgm:t>
    </dgm:pt>
    <dgm:pt modelId="{578A19C2-4936-45B5-A80F-6D80378B5F8B}" type="pres">
      <dgm:prSet presAssocID="{D4131D33-2AAD-4EB4-8D30-CD8BB74D78C9}" presName="sibTrans" presStyleCnt="0"/>
      <dgm:spPr/>
      <dgm:t>
        <a:bodyPr/>
        <a:lstStyle/>
        <a:p>
          <a:endParaRPr lang="tr-TR"/>
        </a:p>
      </dgm:t>
    </dgm:pt>
    <dgm:pt modelId="{AA4F01CF-152B-47AA-ACBD-ECABB4259096}" type="pres">
      <dgm:prSet presAssocID="{47D2461F-E629-40E6-8417-D70C88C2DDE6}" presName="node" presStyleLbl="node1" presStyleIdx="2" presStyleCnt="9" custLinFactX="-7839" custLinFactNeighborX="-100000" custLinFactNeighborY="-42003">
        <dgm:presLayoutVars>
          <dgm:bulletEnabled val="1"/>
        </dgm:presLayoutVars>
      </dgm:prSet>
      <dgm:spPr/>
      <dgm:t>
        <a:bodyPr/>
        <a:lstStyle/>
        <a:p>
          <a:endParaRPr lang="tr-TR"/>
        </a:p>
      </dgm:t>
    </dgm:pt>
    <dgm:pt modelId="{55123451-59C6-4A92-89B5-9E6A7559C9C8}" type="pres">
      <dgm:prSet presAssocID="{340077CE-58C7-48E4-BC83-66932C60E0AC}" presName="sibTrans" presStyleCnt="0"/>
      <dgm:spPr/>
      <dgm:t>
        <a:bodyPr/>
        <a:lstStyle/>
        <a:p>
          <a:endParaRPr lang="tr-TR"/>
        </a:p>
      </dgm:t>
    </dgm:pt>
    <dgm:pt modelId="{5E0CB437-C4C1-4916-A357-0D1FAD5E834D}" type="pres">
      <dgm:prSet presAssocID="{1E7FF893-9E1C-47E0-9ED9-D1E7D935F835}" presName="node" presStyleLbl="node1" presStyleIdx="3" presStyleCnt="9" custLinFactX="-100000" custLinFactNeighborX="-119195" custLinFactNeighborY="66423">
        <dgm:presLayoutVars>
          <dgm:bulletEnabled val="1"/>
        </dgm:presLayoutVars>
      </dgm:prSet>
      <dgm:spPr/>
      <dgm:t>
        <a:bodyPr/>
        <a:lstStyle/>
        <a:p>
          <a:endParaRPr lang="tr-TR"/>
        </a:p>
      </dgm:t>
    </dgm:pt>
    <dgm:pt modelId="{9590F639-4993-4D33-8F6C-09F44EC734BD}" type="pres">
      <dgm:prSet presAssocID="{1FDD7C58-D2D9-453E-8B28-89D5DD3C5251}" presName="sibTrans" presStyleCnt="0"/>
      <dgm:spPr/>
      <dgm:t>
        <a:bodyPr/>
        <a:lstStyle/>
        <a:p>
          <a:endParaRPr lang="tr-TR"/>
        </a:p>
      </dgm:t>
    </dgm:pt>
    <dgm:pt modelId="{22132B28-47F9-4AAA-A175-45734D957770}" type="pres">
      <dgm:prSet presAssocID="{29829EE3-D413-4885-8149-DD9EA886ACF4}" presName="node" presStyleLbl="node1" presStyleIdx="4" presStyleCnt="9" custLinFactX="-100000" custLinFactNeighborX="-115679" custLinFactNeighborY="-41026">
        <dgm:presLayoutVars>
          <dgm:bulletEnabled val="1"/>
        </dgm:presLayoutVars>
      </dgm:prSet>
      <dgm:spPr/>
      <dgm:t>
        <a:bodyPr/>
        <a:lstStyle/>
        <a:p>
          <a:endParaRPr lang="tr-TR"/>
        </a:p>
      </dgm:t>
    </dgm:pt>
    <dgm:pt modelId="{F40227DA-14EB-48A9-A6DC-0169F963D855}" type="pres">
      <dgm:prSet presAssocID="{49D64787-EC21-4CCF-837E-86F72825F5D0}" presName="sibTrans" presStyleCnt="0"/>
      <dgm:spPr/>
      <dgm:t>
        <a:bodyPr/>
        <a:lstStyle/>
        <a:p>
          <a:endParaRPr lang="tr-TR"/>
        </a:p>
      </dgm:t>
    </dgm:pt>
    <dgm:pt modelId="{E77FAD38-E021-40ED-8709-F1352B5E1B70}" type="pres">
      <dgm:prSet presAssocID="{0BB9B214-FE35-43F1-AD09-00D1587F371D}" presName="node" presStyleLbl="node1" presStyleIdx="5" presStyleCnt="9" custLinFactNeighborX="-52748" custLinFactNeighborY="50794">
        <dgm:presLayoutVars>
          <dgm:bulletEnabled val="1"/>
        </dgm:presLayoutVars>
      </dgm:prSet>
      <dgm:spPr/>
      <dgm:t>
        <a:bodyPr/>
        <a:lstStyle/>
        <a:p>
          <a:endParaRPr lang="tr-TR"/>
        </a:p>
      </dgm:t>
    </dgm:pt>
    <dgm:pt modelId="{C05BECA6-5585-45E7-8902-205F1BC9A181}" type="pres">
      <dgm:prSet presAssocID="{43302F2C-D382-433F-8DEE-C2B5D0059209}" presName="sibTrans" presStyleCnt="0"/>
      <dgm:spPr/>
      <dgm:t>
        <a:bodyPr/>
        <a:lstStyle/>
        <a:p>
          <a:endParaRPr lang="tr-TR"/>
        </a:p>
      </dgm:t>
    </dgm:pt>
    <dgm:pt modelId="{747A2C48-4267-4AF7-8563-F91E251087A7}" type="pres">
      <dgm:prSet presAssocID="{44308E57-4820-4C75-886D-399A964A9779}" presName="node" presStyleLbl="node1" presStyleIdx="6" presStyleCnt="9" custLinFactNeighborX="-56850" custLinFactNeighborY="51771">
        <dgm:presLayoutVars>
          <dgm:bulletEnabled val="1"/>
        </dgm:presLayoutVars>
      </dgm:prSet>
      <dgm:spPr/>
      <dgm:t>
        <a:bodyPr/>
        <a:lstStyle/>
        <a:p>
          <a:endParaRPr lang="tr-TR"/>
        </a:p>
      </dgm:t>
    </dgm:pt>
    <dgm:pt modelId="{3CD9BE36-0CD1-4D81-986D-BC607AC9BB02}" type="pres">
      <dgm:prSet presAssocID="{14FF30A5-C053-4DEE-8894-A9D89D002E6B}" presName="sibTrans" presStyleCnt="0"/>
      <dgm:spPr/>
      <dgm:t>
        <a:bodyPr/>
        <a:lstStyle/>
        <a:p>
          <a:endParaRPr lang="tr-TR"/>
        </a:p>
      </dgm:t>
    </dgm:pt>
    <dgm:pt modelId="{BE746B90-11CC-40FF-9688-ECCE783C7E32}" type="pres">
      <dgm:prSet presAssocID="{EFC52C9B-DC66-4427-80B4-2DB016BA86A4}" presName="node" presStyleLbl="node1" presStyleIdx="7" presStyleCnt="9" custLinFactNeighborX="-52748" custLinFactNeighborY="-44933">
        <dgm:presLayoutVars>
          <dgm:bulletEnabled val="1"/>
        </dgm:presLayoutVars>
      </dgm:prSet>
      <dgm:spPr/>
      <dgm:t>
        <a:bodyPr/>
        <a:lstStyle/>
        <a:p>
          <a:endParaRPr lang="tr-TR"/>
        </a:p>
      </dgm:t>
    </dgm:pt>
    <dgm:pt modelId="{3EB11EB2-3DFB-4A0A-813E-6C206C98777B}" type="pres">
      <dgm:prSet presAssocID="{875DBE07-68F4-42B3-B0F2-D24BE93503B3}" presName="sibTrans" presStyleCnt="0"/>
      <dgm:spPr/>
      <dgm:t>
        <a:bodyPr/>
        <a:lstStyle/>
        <a:p>
          <a:endParaRPr lang="tr-TR"/>
        </a:p>
      </dgm:t>
    </dgm:pt>
    <dgm:pt modelId="{51186D56-2381-4B3F-AA51-C1210415E94E}" type="pres">
      <dgm:prSet presAssocID="{192B478A-6A32-42ED-8481-41494EF65A42}" presName="node" presStyleLbl="node1" presStyleIdx="8" presStyleCnt="9" custLinFactX="-64690" custLinFactNeighborX="-100000" custLinFactNeighborY="49817">
        <dgm:presLayoutVars>
          <dgm:bulletEnabled val="1"/>
        </dgm:presLayoutVars>
      </dgm:prSet>
      <dgm:spPr/>
      <dgm:t>
        <a:bodyPr/>
        <a:lstStyle/>
        <a:p>
          <a:endParaRPr lang="tr-TR"/>
        </a:p>
      </dgm:t>
    </dgm:pt>
  </dgm:ptLst>
  <dgm:cxnLst>
    <dgm:cxn modelId="{3749FC89-3680-4BF6-A513-E6AB4CB1A7A2}" srcId="{EE790642-153C-44C6-97DD-51BB813A051F}" destId="{0BB9B214-FE35-43F1-AD09-00D1587F371D}" srcOrd="5" destOrd="0" parTransId="{46E91840-2FDA-4B32-B15C-DBC037E35921}" sibTransId="{43302F2C-D382-433F-8DEE-C2B5D0059209}"/>
    <dgm:cxn modelId="{6369BC3D-3E60-40B6-8218-01B15823E3A3}" type="presOf" srcId="{F1254836-4969-416B-9041-0FEBF369E3ED}" destId="{AA56B0ED-88B1-42A7-B7BF-9BEDA041E4EE}" srcOrd="0" destOrd="0" presId="urn:microsoft.com/office/officeart/2005/8/layout/default"/>
    <dgm:cxn modelId="{C43B639C-E0A8-4193-847D-77894AAC2EFB}" type="presOf" srcId="{44308E57-4820-4C75-886D-399A964A9779}" destId="{747A2C48-4267-4AF7-8563-F91E251087A7}" srcOrd="0" destOrd="0" presId="urn:microsoft.com/office/officeart/2005/8/layout/default"/>
    <dgm:cxn modelId="{2AB37BD4-FCC6-4390-A4BB-B317360FAAAE}" srcId="{EE790642-153C-44C6-97DD-51BB813A051F}" destId="{192B478A-6A32-42ED-8481-41494EF65A42}" srcOrd="8" destOrd="0" parTransId="{8F5D843D-0CF7-44D9-9B46-A45EDBBD572F}" sibTransId="{BC720D59-1C5F-44B3-98A6-A76BCB97E6FC}"/>
    <dgm:cxn modelId="{664956E4-C3AE-4155-9297-732841A147BA}" srcId="{EE790642-153C-44C6-97DD-51BB813A051F}" destId="{794EFE11-7AC4-4611-B31E-14527891549F}" srcOrd="0" destOrd="0" parTransId="{A6613CB3-5A17-4D09-820E-A0D6F3A6C550}" sibTransId="{DB04F3C9-97FC-4337-B5D9-6B779FD21C1A}"/>
    <dgm:cxn modelId="{6051986C-0B3E-4539-BF90-FC9EB762A4F4}" srcId="{EE790642-153C-44C6-97DD-51BB813A051F}" destId="{47D2461F-E629-40E6-8417-D70C88C2DDE6}" srcOrd="2" destOrd="0" parTransId="{707F083F-AB0E-4696-9C47-4E6656E806F7}" sibTransId="{340077CE-58C7-48E4-BC83-66932C60E0AC}"/>
    <dgm:cxn modelId="{754C82FE-E093-49A2-9A76-188223AE7BCE}" srcId="{EE790642-153C-44C6-97DD-51BB813A051F}" destId="{1E7FF893-9E1C-47E0-9ED9-D1E7D935F835}" srcOrd="3" destOrd="0" parTransId="{556C4333-3BCB-46E3-8E10-96EDC64F0A25}" sibTransId="{1FDD7C58-D2D9-453E-8B28-89D5DD3C5251}"/>
    <dgm:cxn modelId="{9A063B59-83A8-44F3-B4C4-2B1E215BC2CA}" type="presOf" srcId="{794EFE11-7AC4-4611-B31E-14527891549F}" destId="{19868DD5-7397-413B-9A1A-7D633E77635E}" srcOrd="0" destOrd="0" presId="urn:microsoft.com/office/officeart/2005/8/layout/default"/>
    <dgm:cxn modelId="{B6B42DEC-E909-4BAE-87BD-C5269EF7D724}" type="presOf" srcId="{0BB9B214-FE35-43F1-AD09-00D1587F371D}" destId="{E77FAD38-E021-40ED-8709-F1352B5E1B70}" srcOrd="0" destOrd="0" presId="urn:microsoft.com/office/officeart/2005/8/layout/default"/>
    <dgm:cxn modelId="{01D2F81F-18A2-4BDD-834D-0A1650ACDFF4}" type="presOf" srcId="{192B478A-6A32-42ED-8481-41494EF65A42}" destId="{51186D56-2381-4B3F-AA51-C1210415E94E}" srcOrd="0" destOrd="0" presId="urn:microsoft.com/office/officeart/2005/8/layout/default"/>
    <dgm:cxn modelId="{3A570162-5829-41F9-A55C-355073A86E29}" srcId="{EE790642-153C-44C6-97DD-51BB813A051F}" destId="{EFC52C9B-DC66-4427-80B4-2DB016BA86A4}" srcOrd="7" destOrd="0" parTransId="{3EE24EE9-631A-480C-8388-9B716A731DE3}" sibTransId="{875DBE07-68F4-42B3-B0F2-D24BE93503B3}"/>
    <dgm:cxn modelId="{020C6CD0-6DC1-4A28-817B-9355303F162E}" type="presOf" srcId="{EE790642-153C-44C6-97DD-51BB813A051F}" destId="{AE2933AF-2E54-494A-96F9-C8300D38C213}" srcOrd="0" destOrd="0" presId="urn:microsoft.com/office/officeart/2005/8/layout/default"/>
    <dgm:cxn modelId="{2E690A26-D75F-47F4-AF52-8F3A7079D2E8}" srcId="{EE790642-153C-44C6-97DD-51BB813A051F}" destId="{29829EE3-D413-4885-8149-DD9EA886ACF4}" srcOrd="4" destOrd="0" parTransId="{D41BC77D-52D2-49D4-AF29-33D88F44AAC8}" sibTransId="{49D64787-EC21-4CCF-837E-86F72825F5D0}"/>
    <dgm:cxn modelId="{97B4C661-025B-4F2A-AEE5-4E62D9A232E8}" type="presOf" srcId="{47D2461F-E629-40E6-8417-D70C88C2DDE6}" destId="{AA4F01CF-152B-47AA-ACBD-ECABB4259096}" srcOrd="0" destOrd="0" presId="urn:microsoft.com/office/officeart/2005/8/layout/default"/>
    <dgm:cxn modelId="{EF3FBFB7-B226-4D10-9201-F5750C9FD3B8}" type="presOf" srcId="{1E7FF893-9E1C-47E0-9ED9-D1E7D935F835}" destId="{5E0CB437-C4C1-4916-A357-0D1FAD5E834D}" srcOrd="0" destOrd="0" presId="urn:microsoft.com/office/officeart/2005/8/layout/default"/>
    <dgm:cxn modelId="{033C0F6A-D5F9-4468-BEEE-C17EA074975A}" srcId="{EE790642-153C-44C6-97DD-51BB813A051F}" destId="{44308E57-4820-4C75-886D-399A964A9779}" srcOrd="6" destOrd="0" parTransId="{40CA99FD-00DA-4A4F-B761-F54430D4A1D1}" sibTransId="{14FF30A5-C053-4DEE-8894-A9D89D002E6B}"/>
    <dgm:cxn modelId="{78C6B7B7-CBB4-4B3E-9D22-D3BEAEE297C4}" srcId="{EE790642-153C-44C6-97DD-51BB813A051F}" destId="{F1254836-4969-416B-9041-0FEBF369E3ED}" srcOrd="1" destOrd="0" parTransId="{E18FA53A-663E-4C97-A0F2-C735D686801B}" sibTransId="{D4131D33-2AAD-4EB4-8D30-CD8BB74D78C9}"/>
    <dgm:cxn modelId="{0B72DF49-64E7-4F34-B562-6DFB0EB437C7}" type="presOf" srcId="{29829EE3-D413-4885-8149-DD9EA886ACF4}" destId="{22132B28-47F9-4AAA-A175-45734D957770}" srcOrd="0" destOrd="0" presId="urn:microsoft.com/office/officeart/2005/8/layout/default"/>
    <dgm:cxn modelId="{BB025A9E-4F30-49A9-8E70-A893F7D69496}" type="presOf" srcId="{EFC52C9B-DC66-4427-80B4-2DB016BA86A4}" destId="{BE746B90-11CC-40FF-9688-ECCE783C7E32}" srcOrd="0" destOrd="0" presId="urn:microsoft.com/office/officeart/2005/8/layout/default"/>
    <dgm:cxn modelId="{A71543C5-3902-4249-9786-B09624439BDA}" type="presParOf" srcId="{AE2933AF-2E54-494A-96F9-C8300D38C213}" destId="{19868DD5-7397-413B-9A1A-7D633E77635E}" srcOrd="0" destOrd="0" presId="urn:microsoft.com/office/officeart/2005/8/layout/default"/>
    <dgm:cxn modelId="{1B389CDB-9994-47BE-ABD6-76951D98C91D}" type="presParOf" srcId="{AE2933AF-2E54-494A-96F9-C8300D38C213}" destId="{1514B55F-E305-434B-9133-9E57593AE29A}" srcOrd="1" destOrd="0" presId="urn:microsoft.com/office/officeart/2005/8/layout/default"/>
    <dgm:cxn modelId="{C232E936-20E8-43A3-8BA8-4E529930D8BB}" type="presParOf" srcId="{AE2933AF-2E54-494A-96F9-C8300D38C213}" destId="{AA56B0ED-88B1-42A7-B7BF-9BEDA041E4EE}" srcOrd="2" destOrd="0" presId="urn:microsoft.com/office/officeart/2005/8/layout/default"/>
    <dgm:cxn modelId="{1AEDD8B9-3ACB-4D40-8A32-63801E61DBDE}" type="presParOf" srcId="{AE2933AF-2E54-494A-96F9-C8300D38C213}" destId="{578A19C2-4936-45B5-A80F-6D80378B5F8B}" srcOrd="3" destOrd="0" presId="urn:microsoft.com/office/officeart/2005/8/layout/default"/>
    <dgm:cxn modelId="{B788C042-EC15-423E-AD86-D63CC4B596A8}" type="presParOf" srcId="{AE2933AF-2E54-494A-96F9-C8300D38C213}" destId="{AA4F01CF-152B-47AA-ACBD-ECABB4259096}" srcOrd="4" destOrd="0" presId="urn:microsoft.com/office/officeart/2005/8/layout/default"/>
    <dgm:cxn modelId="{34CB7BCB-2B5B-4147-92B9-CB1D7FD2654E}" type="presParOf" srcId="{AE2933AF-2E54-494A-96F9-C8300D38C213}" destId="{55123451-59C6-4A92-89B5-9E6A7559C9C8}" srcOrd="5" destOrd="0" presId="urn:microsoft.com/office/officeart/2005/8/layout/default"/>
    <dgm:cxn modelId="{48AA7546-B700-4421-AFBE-92A62C95885C}" type="presParOf" srcId="{AE2933AF-2E54-494A-96F9-C8300D38C213}" destId="{5E0CB437-C4C1-4916-A357-0D1FAD5E834D}" srcOrd="6" destOrd="0" presId="urn:microsoft.com/office/officeart/2005/8/layout/default"/>
    <dgm:cxn modelId="{FFB7E826-7E40-4036-AB1B-49196B408E5F}" type="presParOf" srcId="{AE2933AF-2E54-494A-96F9-C8300D38C213}" destId="{9590F639-4993-4D33-8F6C-09F44EC734BD}" srcOrd="7" destOrd="0" presId="urn:microsoft.com/office/officeart/2005/8/layout/default"/>
    <dgm:cxn modelId="{1DB94B74-7ABC-42A4-8B3F-28C2ACC45CE3}" type="presParOf" srcId="{AE2933AF-2E54-494A-96F9-C8300D38C213}" destId="{22132B28-47F9-4AAA-A175-45734D957770}" srcOrd="8" destOrd="0" presId="urn:microsoft.com/office/officeart/2005/8/layout/default"/>
    <dgm:cxn modelId="{BE6C1AEA-6C72-454F-8C32-3504DEF7241D}" type="presParOf" srcId="{AE2933AF-2E54-494A-96F9-C8300D38C213}" destId="{F40227DA-14EB-48A9-A6DC-0169F963D855}" srcOrd="9" destOrd="0" presId="urn:microsoft.com/office/officeart/2005/8/layout/default"/>
    <dgm:cxn modelId="{28FEEA12-19B0-44CD-9B75-7CEFC303EA9A}" type="presParOf" srcId="{AE2933AF-2E54-494A-96F9-C8300D38C213}" destId="{E77FAD38-E021-40ED-8709-F1352B5E1B70}" srcOrd="10" destOrd="0" presId="urn:microsoft.com/office/officeart/2005/8/layout/default"/>
    <dgm:cxn modelId="{4255B904-C69E-4510-B22E-316B3B76E238}" type="presParOf" srcId="{AE2933AF-2E54-494A-96F9-C8300D38C213}" destId="{C05BECA6-5585-45E7-8902-205F1BC9A181}" srcOrd="11" destOrd="0" presId="urn:microsoft.com/office/officeart/2005/8/layout/default"/>
    <dgm:cxn modelId="{D2BF44E1-8132-44C0-B52E-5AD838B9E324}" type="presParOf" srcId="{AE2933AF-2E54-494A-96F9-C8300D38C213}" destId="{747A2C48-4267-4AF7-8563-F91E251087A7}" srcOrd="12" destOrd="0" presId="urn:microsoft.com/office/officeart/2005/8/layout/default"/>
    <dgm:cxn modelId="{A07E77CB-7F66-49E2-948D-F511DEFF18D8}" type="presParOf" srcId="{AE2933AF-2E54-494A-96F9-C8300D38C213}" destId="{3CD9BE36-0CD1-4D81-986D-BC607AC9BB02}" srcOrd="13" destOrd="0" presId="urn:microsoft.com/office/officeart/2005/8/layout/default"/>
    <dgm:cxn modelId="{59958CCA-737D-4A03-9B92-C8A0E8AFA257}" type="presParOf" srcId="{AE2933AF-2E54-494A-96F9-C8300D38C213}" destId="{BE746B90-11CC-40FF-9688-ECCE783C7E32}" srcOrd="14" destOrd="0" presId="urn:microsoft.com/office/officeart/2005/8/layout/default"/>
    <dgm:cxn modelId="{005A03F0-C1EB-442C-A52D-2B0E860064E9}" type="presParOf" srcId="{AE2933AF-2E54-494A-96F9-C8300D38C213}" destId="{3EB11EB2-3DFB-4A0A-813E-6C206C98777B}" srcOrd="15" destOrd="0" presId="urn:microsoft.com/office/officeart/2005/8/layout/default"/>
    <dgm:cxn modelId="{60232735-6844-4D7F-A043-1AC8ECEB6A04}" type="presParOf" srcId="{AE2933AF-2E54-494A-96F9-C8300D38C213}" destId="{51186D56-2381-4B3F-AA51-C1210415E94E}" srcOrd="16" destOrd="0" presId="urn:microsoft.com/office/officeart/2005/8/layout/default"/>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DF903D-415B-40E8-AC3B-80A71289E493}">
      <dsp:nvSpPr>
        <dsp:cNvPr id="0" name=""/>
        <dsp:cNvSpPr/>
      </dsp:nvSpPr>
      <dsp:spPr>
        <a:xfrm rot="5400000">
          <a:off x="-115934" y="116503"/>
          <a:ext cx="772899" cy="541029"/>
        </a:xfrm>
        <a:prstGeom prst="chevron">
          <a:avLst/>
        </a:prstGeom>
        <a:gradFill rotWithShape="0">
          <a:gsLst>
            <a:gs pos="0">
              <a:schemeClr val="accent2">
                <a:hueOff val="0"/>
                <a:satOff val="0"/>
                <a:lumOff val="0"/>
                <a:alphaOff val="0"/>
                <a:satMod val="103000"/>
                <a:lumMod val="102000"/>
                <a:tint val="94000"/>
              </a:schemeClr>
            </a:gs>
            <a:gs pos="50000">
              <a:schemeClr val="accent2">
                <a:hueOff val="0"/>
                <a:satOff val="0"/>
                <a:lumOff val="0"/>
                <a:alphaOff val="0"/>
                <a:satMod val="110000"/>
                <a:lumMod val="100000"/>
                <a:shade val="100000"/>
              </a:schemeClr>
            </a:gs>
            <a:gs pos="100000">
              <a:schemeClr val="accent2">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1</a:t>
          </a:r>
          <a:endParaRPr lang="tr-TR" sz="1200" kern="1200" dirty="0"/>
        </a:p>
      </dsp:txBody>
      <dsp:txXfrm rot="-5400000">
        <a:off x="2" y="271083"/>
        <a:ext cx="541029" cy="231870"/>
      </dsp:txXfrm>
    </dsp:sp>
    <dsp:sp modelId="{E3FB114E-DAB4-4B07-8AE3-65D5B60C5A6B}">
      <dsp:nvSpPr>
        <dsp:cNvPr id="0" name=""/>
        <dsp:cNvSpPr/>
      </dsp:nvSpPr>
      <dsp:spPr>
        <a:xfrm rot="5400000">
          <a:off x="2167209" y="-1625611"/>
          <a:ext cx="502384" cy="3754745"/>
        </a:xfrm>
        <a:prstGeom prst="round2SameRect">
          <a:avLst/>
        </a:prstGeom>
        <a:solidFill>
          <a:schemeClr val="lt1">
            <a:alpha val="90000"/>
            <a:hueOff val="0"/>
            <a:satOff val="0"/>
            <a:lumOff val="0"/>
            <a:alphaOff val="0"/>
          </a:schemeClr>
        </a:solidFill>
        <a:ln w="6350" cap="flat" cmpd="sng" algn="ctr">
          <a:solidFill>
            <a:schemeClr val="accent2">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dirty="0" smtClean="0"/>
            <a:t>Güçlü bir Kalite Kültürü ve Kalite Güvence Sistemini oluşturmak</a:t>
          </a:r>
          <a:endParaRPr lang="tr-TR" sz="1500" kern="1200" dirty="0"/>
        </a:p>
      </dsp:txBody>
      <dsp:txXfrm rot="-5400000">
        <a:off x="541029" y="25093"/>
        <a:ext cx="3730221" cy="453336"/>
      </dsp:txXfrm>
    </dsp:sp>
    <dsp:sp modelId="{BA78A0E2-6F01-45F7-B539-D3570579D1FE}">
      <dsp:nvSpPr>
        <dsp:cNvPr id="0" name=""/>
        <dsp:cNvSpPr/>
      </dsp:nvSpPr>
      <dsp:spPr>
        <a:xfrm rot="5400000">
          <a:off x="-115934" y="789355"/>
          <a:ext cx="772899" cy="541029"/>
        </a:xfrm>
        <a:prstGeom prst="chevron">
          <a:avLst/>
        </a:prstGeom>
        <a:gradFill rotWithShape="0">
          <a:gsLst>
            <a:gs pos="0">
              <a:schemeClr val="accent3">
                <a:hueOff val="0"/>
                <a:satOff val="0"/>
                <a:lumOff val="0"/>
                <a:alphaOff val="0"/>
                <a:satMod val="103000"/>
                <a:lumMod val="102000"/>
                <a:tint val="94000"/>
              </a:schemeClr>
            </a:gs>
            <a:gs pos="50000">
              <a:schemeClr val="accent3">
                <a:hueOff val="0"/>
                <a:satOff val="0"/>
                <a:lumOff val="0"/>
                <a:alphaOff val="0"/>
                <a:satMod val="110000"/>
                <a:lumMod val="100000"/>
                <a:shade val="100000"/>
              </a:schemeClr>
            </a:gs>
            <a:gs pos="100000">
              <a:schemeClr val="accent3">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2</a:t>
          </a:r>
          <a:endParaRPr lang="tr-TR" sz="1200" kern="1200" dirty="0"/>
        </a:p>
      </dsp:txBody>
      <dsp:txXfrm rot="-5400000">
        <a:off x="2" y="943935"/>
        <a:ext cx="541029" cy="231870"/>
      </dsp:txXfrm>
    </dsp:sp>
    <dsp:sp modelId="{2250F01B-EFE5-49F8-A8B6-C061DA7E5316}">
      <dsp:nvSpPr>
        <dsp:cNvPr id="0" name=""/>
        <dsp:cNvSpPr/>
      </dsp:nvSpPr>
      <dsp:spPr>
        <a:xfrm rot="5400000">
          <a:off x="2167209" y="-952760"/>
          <a:ext cx="502384" cy="3754745"/>
        </a:xfrm>
        <a:prstGeom prst="round2SameRect">
          <a:avLst/>
        </a:prstGeom>
        <a:solidFill>
          <a:schemeClr val="lt1">
            <a:alpha val="90000"/>
            <a:hueOff val="0"/>
            <a:satOff val="0"/>
            <a:lumOff val="0"/>
            <a:alphaOff val="0"/>
          </a:schemeClr>
        </a:solidFill>
        <a:ln w="6350" cap="flat" cmpd="sng" algn="ctr">
          <a:solidFill>
            <a:schemeClr val="accent3">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dirty="0" err="1" smtClean="0"/>
            <a:t>Uluslararasılaştırma</a:t>
          </a:r>
          <a:r>
            <a:rPr lang="tr-TR" sz="1500" kern="1200" dirty="0" smtClean="0"/>
            <a:t> düzeyini artırmak</a:t>
          </a:r>
          <a:endParaRPr lang="tr-TR" sz="1500" kern="1200" dirty="0"/>
        </a:p>
      </dsp:txBody>
      <dsp:txXfrm rot="-5400000">
        <a:off x="541029" y="697944"/>
        <a:ext cx="3730221" cy="453336"/>
      </dsp:txXfrm>
    </dsp:sp>
    <dsp:sp modelId="{8A65484A-A38B-4C04-9A52-C16665C3C68D}">
      <dsp:nvSpPr>
        <dsp:cNvPr id="0" name=""/>
        <dsp:cNvSpPr/>
      </dsp:nvSpPr>
      <dsp:spPr>
        <a:xfrm rot="5400000">
          <a:off x="-115934" y="1462206"/>
          <a:ext cx="772899" cy="541029"/>
        </a:xfrm>
        <a:prstGeom prst="chevron">
          <a:avLst/>
        </a:prstGeom>
        <a:gradFill rotWithShape="0">
          <a:gsLst>
            <a:gs pos="0">
              <a:schemeClr val="accent4">
                <a:hueOff val="0"/>
                <a:satOff val="0"/>
                <a:lumOff val="0"/>
                <a:alphaOff val="0"/>
                <a:satMod val="103000"/>
                <a:lumMod val="102000"/>
                <a:tint val="94000"/>
              </a:schemeClr>
            </a:gs>
            <a:gs pos="50000">
              <a:schemeClr val="accent4">
                <a:hueOff val="0"/>
                <a:satOff val="0"/>
                <a:lumOff val="0"/>
                <a:alphaOff val="0"/>
                <a:satMod val="110000"/>
                <a:lumMod val="100000"/>
                <a:shade val="100000"/>
              </a:schemeClr>
            </a:gs>
            <a:gs pos="100000">
              <a:schemeClr val="accent4">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3</a:t>
          </a:r>
          <a:endParaRPr lang="tr-TR" sz="1200" kern="1200" dirty="0"/>
        </a:p>
      </dsp:txBody>
      <dsp:txXfrm rot="-5400000">
        <a:off x="2" y="1616786"/>
        <a:ext cx="541029" cy="231870"/>
      </dsp:txXfrm>
    </dsp:sp>
    <dsp:sp modelId="{DF5F3E77-D156-4C38-A854-4369745833FD}">
      <dsp:nvSpPr>
        <dsp:cNvPr id="0" name=""/>
        <dsp:cNvSpPr/>
      </dsp:nvSpPr>
      <dsp:spPr>
        <a:xfrm rot="5400000">
          <a:off x="2167209" y="-279908"/>
          <a:ext cx="502384" cy="3754745"/>
        </a:xfrm>
        <a:prstGeom prst="round2SameRect">
          <a:avLst/>
        </a:prstGeom>
        <a:solidFill>
          <a:schemeClr val="lt1">
            <a:alpha val="90000"/>
            <a:hueOff val="0"/>
            <a:satOff val="0"/>
            <a:lumOff val="0"/>
            <a:alphaOff val="0"/>
          </a:schemeClr>
        </a:solidFill>
        <a:ln w="6350" cap="flat" cmpd="sng" algn="ctr">
          <a:solidFill>
            <a:schemeClr val="accent4">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smtClean="0"/>
            <a:t>Yenilikçi ve Yaratıcı Eğitim - Öğretim yaklaşımını geliştirmek</a:t>
          </a:r>
          <a:endParaRPr lang="tr-TR" sz="1500" kern="1200"/>
        </a:p>
      </dsp:txBody>
      <dsp:txXfrm rot="-5400000">
        <a:off x="541029" y="1370796"/>
        <a:ext cx="3730221" cy="453336"/>
      </dsp:txXfrm>
    </dsp:sp>
    <dsp:sp modelId="{FE575A9A-0260-486A-BB7F-76F6A8C170C8}">
      <dsp:nvSpPr>
        <dsp:cNvPr id="0" name=""/>
        <dsp:cNvSpPr/>
      </dsp:nvSpPr>
      <dsp:spPr>
        <a:xfrm rot="5400000">
          <a:off x="-115934" y="2135058"/>
          <a:ext cx="772899" cy="541029"/>
        </a:xfrm>
        <a:prstGeom prst="chevron">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4</a:t>
          </a:r>
          <a:endParaRPr lang="tr-TR" sz="1200" kern="1200" dirty="0"/>
        </a:p>
      </dsp:txBody>
      <dsp:txXfrm rot="-5400000">
        <a:off x="2" y="2289638"/>
        <a:ext cx="541029" cy="231870"/>
      </dsp:txXfrm>
    </dsp:sp>
    <dsp:sp modelId="{D61D1D2C-86FB-4DCF-A44D-2AADFE1E4273}">
      <dsp:nvSpPr>
        <dsp:cNvPr id="0" name=""/>
        <dsp:cNvSpPr/>
      </dsp:nvSpPr>
      <dsp:spPr>
        <a:xfrm rot="5400000">
          <a:off x="2167209" y="392943"/>
          <a:ext cx="502384" cy="3754745"/>
        </a:xfrm>
        <a:prstGeom prst="round2SameRect">
          <a:avLst/>
        </a:prstGeom>
        <a:solidFill>
          <a:schemeClr val="lt1">
            <a:alpha val="90000"/>
            <a:hueOff val="0"/>
            <a:satOff val="0"/>
            <a:lumOff val="0"/>
            <a:alphaOff val="0"/>
          </a:schemeClr>
        </a:solidFill>
        <a:ln w="6350" cap="flat" cmpd="sng" algn="ctr">
          <a:solidFill>
            <a:schemeClr val="accent5">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dirty="0" smtClean="0"/>
            <a:t>Ulusal ve Uluslararası düzeyde nitelikli Ar-Ge faaliyetlerini artırmak</a:t>
          </a:r>
          <a:endParaRPr lang="tr-TR" sz="1500" kern="1200" dirty="0"/>
        </a:p>
      </dsp:txBody>
      <dsp:txXfrm rot="-5400000">
        <a:off x="541029" y="2043647"/>
        <a:ext cx="3730221" cy="453336"/>
      </dsp:txXfrm>
    </dsp:sp>
    <dsp:sp modelId="{883AE50E-9B5B-4EA0-B381-2BA4E62759A7}">
      <dsp:nvSpPr>
        <dsp:cNvPr id="0" name=""/>
        <dsp:cNvSpPr/>
      </dsp:nvSpPr>
      <dsp:spPr>
        <a:xfrm rot="5400000">
          <a:off x="-115934" y="2807910"/>
          <a:ext cx="772899" cy="541029"/>
        </a:xfrm>
        <a:prstGeom prst="chevron">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5</a:t>
          </a:r>
          <a:endParaRPr lang="tr-TR" sz="1200" kern="1200" dirty="0"/>
        </a:p>
      </dsp:txBody>
      <dsp:txXfrm rot="-5400000">
        <a:off x="2" y="2962490"/>
        <a:ext cx="541029" cy="231870"/>
      </dsp:txXfrm>
    </dsp:sp>
    <dsp:sp modelId="{685E72B2-F1CD-457D-A040-E7ACDC5ECF4C}">
      <dsp:nvSpPr>
        <dsp:cNvPr id="0" name=""/>
        <dsp:cNvSpPr/>
      </dsp:nvSpPr>
      <dsp:spPr>
        <a:xfrm rot="5400000">
          <a:off x="2167209" y="1065794"/>
          <a:ext cx="502384" cy="3754745"/>
        </a:xfrm>
        <a:prstGeom prst="round2SameRect">
          <a:avLst/>
        </a:prstGeom>
        <a:solidFill>
          <a:schemeClr val="lt1">
            <a:alpha val="90000"/>
            <a:hueOff val="0"/>
            <a:satOff val="0"/>
            <a:lumOff val="0"/>
            <a:alphaOff val="0"/>
          </a:schemeClr>
        </a:solidFill>
        <a:ln w="6350" cap="flat" cmpd="sng" algn="ctr">
          <a:solidFill>
            <a:schemeClr val="accent6">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smtClean="0"/>
            <a:t>Toplumsal Katkı Düzeyini artırmak</a:t>
          </a:r>
          <a:endParaRPr lang="tr-TR" sz="1500" kern="1200"/>
        </a:p>
      </dsp:txBody>
      <dsp:txXfrm rot="-5400000">
        <a:off x="541029" y="2716498"/>
        <a:ext cx="3730221" cy="453336"/>
      </dsp:txXfrm>
    </dsp:sp>
    <dsp:sp modelId="{4713F95B-9277-41E1-92A6-CE4CD23F00A2}">
      <dsp:nvSpPr>
        <dsp:cNvPr id="0" name=""/>
        <dsp:cNvSpPr/>
      </dsp:nvSpPr>
      <dsp:spPr>
        <a:xfrm rot="5400000">
          <a:off x="-115934" y="3480761"/>
          <a:ext cx="772899" cy="541029"/>
        </a:xfrm>
        <a:prstGeom prst="chevron">
          <a:avLst/>
        </a:prstGeom>
        <a:gradFill rotWithShape="0">
          <a:gsLst>
            <a:gs pos="0">
              <a:schemeClr val="accent2">
                <a:hueOff val="0"/>
                <a:satOff val="0"/>
                <a:lumOff val="0"/>
                <a:alphaOff val="0"/>
                <a:satMod val="103000"/>
                <a:lumMod val="102000"/>
                <a:tint val="94000"/>
              </a:schemeClr>
            </a:gs>
            <a:gs pos="50000">
              <a:schemeClr val="accent2">
                <a:hueOff val="0"/>
                <a:satOff val="0"/>
                <a:lumOff val="0"/>
                <a:alphaOff val="0"/>
                <a:satMod val="110000"/>
                <a:lumMod val="100000"/>
                <a:shade val="100000"/>
              </a:schemeClr>
            </a:gs>
            <a:gs pos="100000">
              <a:schemeClr val="accent2">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tr-TR" sz="1200" kern="1200" dirty="0" smtClean="0"/>
            <a:t>AMAÇ 6</a:t>
          </a:r>
          <a:endParaRPr lang="tr-TR" sz="1200" kern="1200" dirty="0"/>
        </a:p>
      </dsp:txBody>
      <dsp:txXfrm rot="-5400000">
        <a:off x="2" y="3635341"/>
        <a:ext cx="541029" cy="231870"/>
      </dsp:txXfrm>
    </dsp:sp>
    <dsp:sp modelId="{2E153811-9B65-425C-91FD-4CB9B83BD580}">
      <dsp:nvSpPr>
        <dsp:cNvPr id="0" name=""/>
        <dsp:cNvSpPr/>
      </dsp:nvSpPr>
      <dsp:spPr>
        <a:xfrm rot="5400000">
          <a:off x="2167209" y="1738646"/>
          <a:ext cx="502384" cy="3754745"/>
        </a:xfrm>
        <a:prstGeom prst="round2SameRect">
          <a:avLst/>
        </a:prstGeom>
        <a:solidFill>
          <a:schemeClr val="lt1">
            <a:alpha val="90000"/>
            <a:hueOff val="0"/>
            <a:satOff val="0"/>
            <a:lumOff val="0"/>
            <a:alphaOff val="0"/>
          </a:schemeClr>
        </a:solidFill>
        <a:ln w="6350" cap="flat" cmpd="sng" algn="ctr">
          <a:solidFill>
            <a:schemeClr val="accent2">
              <a:hueOff val="0"/>
              <a:satOff val="0"/>
              <a:lumOff val="0"/>
              <a:alphaOff val="0"/>
            </a:schemeClr>
          </a:solidFill>
          <a:prstDash val="solid"/>
          <a:miter lim="800000"/>
        </a:ln>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06680" tIns="9525" rIns="9525" bIns="9525" numCol="1" spcCol="1270" anchor="ctr" anchorCtr="0">
          <a:noAutofit/>
        </a:bodyPr>
        <a:lstStyle/>
        <a:p>
          <a:pPr marL="114300" lvl="1" indent="-114300" algn="l" defTabSz="666750">
            <a:lnSpc>
              <a:spcPct val="90000"/>
            </a:lnSpc>
            <a:spcBef>
              <a:spcPct val="0"/>
            </a:spcBef>
            <a:spcAft>
              <a:spcPct val="15000"/>
            </a:spcAft>
            <a:buChar char="••"/>
          </a:pPr>
          <a:r>
            <a:rPr lang="tr-TR" sz="1500" kern="1200" smtClean="0"/>
            <a:t>Yönetim ve Destek süreçlerini iyileştirilmek</a:t>
          </a:r>
          <a:endParaRPr lang="tr-TR" sz="1500" kern="1200"/>
        </a:p>
      </dsp:txBody>
      <dsp:txXfrm rot="-5400000">
        <a:off x="541029" y="3389350"/>
        <a:ext cx="3730221" cy="45333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868DD5-7397-413B-9A1A-7D633E77635E}">
      <dsp:nvSpPr>
        <dsp:cNvPr id="0" name=""/>
        <dsp:cNvSpPr/>
      </dsp:nvSpPr>
      <dsp:spPr>
        <a:xfrm>
          <a:off x="12525" y="86623"/>
          <a:ext cx="1625193" cy="975116"/>
        </a:xfrm>
        <a:prstGeom prst="rect">
          <a:avLst/>
        </a:prstGeom>
        <a:gradFill rotWithShape="0">
          <a:gsLst>
            <a:gs pos="0">
              <a:schemeClr val="accent4">
                <a:hueOff val="0"/>
                <a:satOff val="0"/>
                <a:lumOff val="0"/>
                <a:alphaOff val="0"/>
                <a:satMod val="103000"/>
                <a:lumMod val="102000"/>
                <a:tint val="94000"/>
              </a:schemeClr>
            </a:gs>
            <a:gs pos="50000">
              <a:schemeClr val="accent4">
                <a:hueOff val="0"/>
                <a:satOff val="0"/>
                <a:lumOff val="0"/>
                <a:alphaOff val="0"/>
                <a:satMod val="110000"/>
                <a:lumMod val="100000"/>
                <a:shade val="100000"/>
              </a:schemeClr>
            </a:gs>
            <a:gs pos="100000">
              <a:schemeClr val="accent4">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Rektörlük</a:t>
          </a:r>
        </a:p>
        <a:p>
          <a:pPr lvl="0" algn="ctr" defTabSz="933450">
            <a:lnSpc>
              <a:spcPct val="90000"/>
            </a:lnSpc>
            <a:spcBef>
              <a:spcPct val="0"/>
            </a:spcBef>
            <a:spcAft>
              <a:spcPct val="35000"/>
            </a:spcAft>
          </a:pPr>
          <a:r>
            <a:rPr lang="tr-TR" sz="2100" b="1" kern="1200"/>
            <a:t>İdari Birimler</a:t>
          </a:r>
        </a:p>
      </dsp:txBody>
      <dsp:txXfrm>
        <a:off x="12525" y="86623"/>
        <a:ext cx="1625193" cy="975116"/>
      </dsp:txXfrm>
    </dsp:sp>
    <dsp:sp modelId="{AA56B0ED-88B1-42A7-B7BF-9BEDA041E4EE}">
      <dsp:nvSpPr>
        <dsp:cNvPr id="0" name=""/>
        <dsp:cNvSpPr/>
      </dsp:nvSpPr>
      <dsp:spPr>
        <a:xfrm>
          <a:off x="47645" y="1115322"/>
          <a:ext cx="1625193" cy="975116"/>
        </a:xfrm>
        <a:prstGeom prst="rect">
          <a:avLst/>
        </a:prstGeom>
        <a:gradFill rotWithShape="0">
          <a:gsLst>
            <a:gs pos="0">
              <a:schemeClr val="accent4">
                <a:hueOff val="1299462"/>
                <a:satOff val="-5996"/>
                <a:lumOff val="221"/>
                <a:alphaOff val="0"/>
                <a:satMod val="103000"/>
                <a:lumMod val="102000"/>
                <a:tint val="94000"/>
              </a:schemeClr>
            </a:gs>
            <a:gs pos="50000">
              <a:schemeClr val="accent4">
                <a:hueOff val="1299462"/>
                <a:satOff val="-5996"/>
                <a:lumOff val="221"/>
                <a:alphaOff val="0"/>
                <a:satMod val="110000"/>
                <a:lumMod val="100000"/>
                <a:shade val="100000"/>
              </a:schemeClr>
            </a:gs>
            <a:gs pos="100000">
              <a:schemeClr val="accent4">
                <a:hueOff val="1299462"/>
                <a:satOff val="-5996"/>
                <a:lumOff val="221"/>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GSTMF</a:t>
          </a:r>
        </a:p>
      </dsp:txBody>
      <dsp:txXfrm>
        <a:off x="47645" y="1115322"/>
        <a:ext cx="1625193" cy="975116"/>
      </dsp:txXfrm>
    </dsp:sp>
    <dsp:sp modelId="{AA4F01CF-152B-47AA-ACBD-ECABB4259096}">
      <dsp:nvSpPr>
        <dsp:cNvPr id="0" name=""/>
        <dsp:cNvSpPr/>
      </dsp:nvSpPr>
      <dsp:spPr>
        <a:xfrm>
          <a:off x="1825835" y="124720"/>
          <a:ext cx="1625193" cy="975116"/>
        </a:xfrm>
        <a:prstGeom prst="rect">
          <a:avLst/>
        </a:prstGeom>
        <a:gradFill rotWithShape="0">
          <a:gsLst>
            <a:gs pos="0">
              <a:schemeClr val="accent4">
                <a:hueOff val="2598923"/>
                <a:satOff val="-11992"/>
                <a:lumOff val="441"/>
                <a:alphaOff val="0"/>
                <a:satMod val="103000"/>
                <a:lumMod val="102000"/>
                <a:tint val="94000"/>
              </a:schemeClr>
            </a:gs>
            <a:gs pos="50000">
              <a:schemeClr val="accent4">
                <a:hueOff val="2598923"/>
                <a:satOff val="-11992"/>
                <a:lumOff val="441"/>
                <a:alphaOff val="0"/>
                <a:satMod val="110000"/>
                <a:lumMod val="100000"/>
                <a:shade val="100000"/>
              </a:schemeClr>
            </a:gs>
            <a:gs pos="100000">
              <a:schemeClr val="accent4">
                <a:hueOff val="2598923"/>
                <a:satOff val="-11992"/>
                <a:lumOff val="441"/>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MF</a:t>
          </a:r>
        </a:p>
      </dsp:txBody>
      <dsp:txXfrm>
        <a:off x="1825835" y="124720"/>
        <a:ext cx="1625193" cy="975116"/>
      </dsp:txXfrm>
    </dsp:sp>
    <dsp:sp modelId="{5E0CB437-C4C1-4916-A357-0D1FAD5E834D}">
      <dsp:nvSpPr>
        <dsp:cNvPr id="0" name=""/>
        <dsp:cNvSpPr/>
      </dsp:nvSpPr>
      <dsp:spPr>
        <a:xfrm>
          <a:off x="1803797" y="1182000"/>
          <a:ext cx="1625193" cy="975116"/>
        </a:xfrm>
        <a:prstGeom prst="rect">
          <a:avLst/>
        </a:prstGeom>
        <a:gradFill rotWithShape="0">
          <a:gsLst>
            <a:gs pos="0">
              <a:schemeClr val="accent4">
                <a:hueOff val="3898385"/>
                <a:satOff val="-17988"/>
                <a:lumOff val="662"/>
                <a:alphaOff val="0"/>
                <a:satMod val="103000"/>
                <a:lumMod val="102000"/>
                <a:tint val="94000"/>
              </a:schemeClr>
            </a:gs>
            <a:gs pos="50000">
              <a:schemeClr val="accent4">
                <a:hueOff val="3898385"/>
                <a:satOff val="-17988"/>
                <a:lumOff val="662"/>
                <a:alphaOff val="0"/>
                <a:satMod val="110000"/>
                <a:lumMod val="100000"/>
                <a:shade val="100000"/>
              </a:schemeClr>
            </a:gs>
            <a:gs pos="100000">
              <a:schemeClr val="accent4">
                <a:hueOff val="3898385"/>
                <a:satOff val="-17988"/>
                <a:lumOff val="662"/>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SBF</a:t>
          </a:r>
        </a:p>
      </dsp:txBody>
      <dsp:txXfrm>
        <a:off x="1803797" y="1182000"/>
        <a:ext cx="1625193" cy="975116"/>
      </dsp:txXfrm>
    </dsp:sp>
    <dsp:sp modelId="{22132B28-47F9-4AAA-A175-45734D957770}">
      <dsp:nvSpPr>
        <dsp:cNvPr id="0" name=""/>
        <dsp:cNvSpPr/>
      </dsp:nvSpPr>
      <dsp:spPr>
        <a:xfrm>
          <a:off x="3648652" y="134247"/>
          <a:ext cx="1625193" cy="975116"/>
        </a:xfrm>
        <a:prstGeom prst="rect">
          <a:avLst/>
        </a:prstGeom>
        <a:gradFill rotWithShape="0">
          <a:gsLst>
            <a:gs pos="0">
              <a:schemeClr val="accent4">
                <a:hueOff val="5197846"/>
                <a:satOff val="-23984"/>
                <a:lumOff val="883"/>
                <a:alphaOff val="0"/>
                <a:satMod val="103000"/>
                <a:lumMod val="102000"/>
                <a:tint val="94000"/>
              </a:schemeClr>
            </a:gs>
            <a:gs pos="50000">
              <a:schemeClr val="accent4">
                <a:hueOff val="5197846"/>
                <a:satOff val="-23984"/>
                <a:lumOff val="883"/>
                <a:alphaOff val="0"/>
                <a:satMod val="110000"/>
                <a:lumMod val="100000"/>
                <a:shade val="100000"/>
              </a:schemeClr>
            </a:gs>
            <a:gs pos="100000">
              <a:schemeClr val="accent4">
                <a:hueOff val="5197846"/>
                <a:satOff val="-23984"/>
                <a:lumOff val="883"/>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İİSBF</a:t>
          </a:r>
        </a:p>
      </dsp:txBody>
      <dsp:txXfrm>
        <a:off x="3648652" y="134247"/>
        <a:ext cx="1625193" cy="975116"/>
      </dsp:txXfrm>
    </dsp:sp>
    <dsp:sp modelId="{E77FAD38-E021-40ED-8709-F1352B5E1B70}">
      <dsp:nvSpPr>
        <dsp:cNvPr id="0" name=""/>
        <dsp:cNvSpPr/>
      </dsp:nvSpPr>
      <dsp:spPr>
        <a:xfrm>
          <a:off x="39601" y="2167235"/>
          <a:ext cx="1625193" cy="975116"/>
        </a:xfrm>
        <a:prstGeom prst="rect">
          <a:avLst/>
        </a:prstGeom>
        <a:gradFill rotWithShape="0">
          <a:gsLst>
            <a:gs pos="0">
              <a:schemeClr val="accent4">
                <a:hueOff val="6497308"/>
                <a:satOff val="-29980"/>
                <a:lumOff val="1103"/>
                <a:alphaOff val="0"/>
                <a:satMod val="103000"/>
                <a:lumMod val="102000"/>
                <a:tint val="94000"/>
              </a:schemeClr>
            </a:gs>
            <a:gs pos="50000">
              <a:schemeClr val="accent4">
                <a:hueOff val="6497308"/>
                <a:satOff val="-29980"/>
                <a:lumOff val="1103"/>
                <a:alphaOff val="0"/>
                <a:satMod val="110000"/>
                <a:lumMod val="100000"/>
                <a:shade val="100000"/>
              </a:schemeClr>
            </a:gs>
            <a:gs pos="100000">
              <a:schemeClr val="accent4">
                <a:hueOff val="6497308"/>
                <a:satOff val="-29980"/>
                <a:lumOff val="1103"/>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YDYO</a:t>
          </a:r>
        </a:p>
      </dsp:txBody>
      <dsp:txXfrm>
        <a:off x="39601" y="2167235"/>
        <a:ext cx="1625193" cy="975116"/>
      </dsp:txXfrm>
    </dsp:sp>
    <dsp:sp modelId="{747A2C48-4267-4AF7-8563-F91E251087A7}">
      <dsp:nvSpPr>
        <dsp:cNvPr id="0" name=""/>
        <dsp:cNvSpPr/>
      </dsp:nvSpPr>
      <dsp:spPr>
        <a:xfrm>
          <a:off x="1760648" y="2176762"/>
          <a:ext cx="1625193" cy="975116"/>
        </a:xfrm>
        <a:prstGeom prst="rect">
          <a:avLst/>
        </a:prstGeom>
        <a:gradFill rotWithShape="0">
          <a:gsLst>
            <a:gs pos="0">
              <a:schemeClr val="accent4">
                <a:hueOff val="7796769"/>
                <a:satOff val="-35976"/>
                <a:lumOff val="1324"/>
                <a:alphaOff val="0"/>
                <a:satMod val="103000"/>
                <a:lumMod val="102000"/>
                <a:tint val="94000"/>
              </a:schemeClr>
            </a:gs>
            <a:gs pos="50000">
              <a:schemeClr val="accent4">
                <a:hueOff val="7796769"/>
                <a:satOff val="-35976"/>
                <a:lumOff val="1324"/>
                <a:alphaOff val="0"/>
                <a:satMod val="110000"/>
                <a:lumMod val="100000"/>
                <a:shade val="100000"/>
              </a:schemeClr>
            </a:gs>
            <a:gs pos="100000">
              <a:schemeClr val="accent4">
                <a:hueOff val="7796769"/>
                <a:satOff val="-35976"/>
                <a:lumOff val="1324"/>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LEENST</a:t>
          </a:r>
        </a:p>
      </dsp:txBody>
      <dsp:txXfrm>
        <a:off x="1760648" y="2176762"/>
        <a:ext cx="1625193" cy="975116"/>
      </dsp:txXfrm>
    </dsp:sp>
    <dsp:sp modelId="{BE746B90-11CC-40FF-9688-ECCE783C7E32}">
      <dsp:nvSpPr>
        <dsp:cNvPr id="0" name=""/>
        <dsp:cNvSpPr/>
      </dsp:nvSpPr>
      <dsp:spPr>
        <a:xfrm>
          <a:off x="3615027" y="1233785"/>
          <a:ext cx="1625193" cy="975116"/>
        </a:xfrm>
        <a:prstGeom prst="rect">
          <a:avLst/>
        </a:prstGeom>
        <a:gradFill rotWithShape="0">
          <a:gsLst>
            <a:gs pos="0">
              <a:schemeClr val="accent4">
                <a:hueOff val="9096231"/>
                <a:satOff val="-41972"/>
                <a:lumOff val="1544"/>
                <a:alphaOff val="0"/>
                <a:satMod val="103000"/>
                <a:lumMod val="102000"/>
                <a:tint val="94000"/>
              </a:schemeClr>
            </a:gs>
            <a:gs pos="50000">
              <a:schemeClr val="accent4">
                <a:hueOff val="9096231"/>
                <a:satOff val="-41972"/>
                <a:lumOff val="1544"/>
                <a:alphaOff val="0"/>
                <a:satMod val="110000"/>
                <a:lumMod val="100000"/>
                <a:shade val="100000"/>
              </a:schemeClr>
            </a:gs>
            <a:gs pos="100000">
              <a:schemeClr val="accent4">
                <a:hueOff val="9096231"/>
                <a:satOff val="-41972"/>
                <a:lumOff val="1544"/>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SHMYO</a:t>
          </a:r>
        </a:p>
      </dsp:txBody>
      <dsp:txXfrm>
        <a:off x="3615027" y="1233785"/>
        <a:ext cx="1625193" cy="975116"/>
      </dsp:txXfrm>
    </dsp:sp>
    <dsp:sp modelId="{51186D56-2381-4B3F-AA51-C1210415E94E}">
      <dsp:nvSpPr>
        <dsp:cNvPr id="0" name=""/>
        <dsp:cNvSpPr/>
      </dsp:nvSpPr>
      <dsp:spPr>
        <a:xfrm>
          <a:off x="3583466" y="2157708"/>
          <a:ext cx="1625193" cy="975116"/>
        </a:xfrm>
        <a:prstGeom prst="rect">
          <a:avLst/>
        </a:prstGeom>
        <a:gradFill rotWithShape="0">
          <a:gsLst>
            <a:gs pos="0">
              <a:schemeClr val="accent4">
                <a:hueOff val="10395692"/>
                <a:satOff val="-47968"/>
                <a:lumOff val="1765"/>
                <a:alphaOff val="0"/>
                <a:satMod val="103000"/>
                <a:lumMod val="102000"/>
                <a:tint val="94000"/>
              </a:schemeClr>
            </a:gs>
            <a:gs pos="50000">
              <a:schemeClr val="accent4">
                <a:hueOff val="10395692"/>
                <a:satOff val="-47968"/>
                <a:lumOff val="1765"/>
                <a:alphaOff val="0"/>
                <a:satMod val="110000"/>
                <a:lumMod val="100000"/>
                <a:shade val="100000"/>
              </a:schemeClr>
            </a:gs>
            <a:gs pos="100000">
              <a:schemeClr val="accent4">
                <a:hueOff val="10395692"/>
                <a:satOff val="-47968"/>
                <a:lumOff val="1765"/>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tr-TR" sz="2100" b="1" kern="1200"/>
            <a:t>MYO</a:t>
          </a:r>
        </a:p>
      </dsp:txBody>
      <dsp:txXfrm>
        <a:off x="3583466" y="2157708"/>
        <a:ext cx="1625193" cy="975116"/>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67945</xdr:colOff>
      <xdr:row>43</xdr:row>
      <xdr:rowOff>146050</xdr:rowOff>
    </xdr:to>
    <xdr:pic>
      <xdr:nvPicPr>
        <xdr:cNvPr id="2" name="Resim 1" descr="C:\Users\yüksel\Desktop\Stratejik Plan Kapak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6163945" cy="8147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8</xdr:row>
      <xdr:rowOff>123825</xdr:rowOff>
    </xdr:from>
    <xdr:to>
      <xdr:col>8</xdr:col>
      <xdr:colOff>47625</xdr:colOff>
      <xdr:row>30</xdr:row>
      <xdr:rowOff>4445</xdr:rowOff>
    </xdr:to>
    <xdr:graphicFrame macro="">
      <xdr:nvGraphicFramePr>
        <xdr:cNvPr id="2" name="Diy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10</xdr:col>
      <xdr:colOff>57150</xdr:colOff>
      <xdr:row>12</xdr:row>
      <xdr:rowOff>114300</xdr:rowOff>
    </xdr:from>
    <xdr:to>
      <xdr:col>24</xdr:col>
      <xdr:colOff>304800</xdr:colOff>
      <xdr:row>29</xdr:row>
      <xdr:rowOff>57150</xdr:rowOff>
    </xdr:to>
    <xdr:graphicFrame macro="">
      <xdr:nvGraphicFramePr>
        <xdr:cNvPr id="3" name="Diy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30" zoomScaleNormal="30" workbookViewId="0">
      <selection activeCell="O11" sqref="O1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S12"/>
  <sheetViews>
    <sheetView topLeftCell="A13" workbookViewId="0">
      <selection activeCell="Q6" sqref="Q6"/>
    </sheetView>
  </sheetViews>
  <sheetFormatPr defaultRowHeight="15" x14ac:dyDescent="0.25"/>
  <sheetData>
    <row r="2" spans="2:19" ht="15.75" thickBot="1" x14ac:dyDescent="0.3"/>
    <row r="3" spans="2:19" ht="21.75" thickBot="1" x14ac:dyDescent="0.4">
      <c r="B3" s="61" t="s">
        <v>247</v>
      </c>
      <c r="C3" s="62"/>
      <c r="D3" s="62"/>
      <c r="E3" s="62"/>
      <c r="F3" s="62"/>
      <c r="G3" s="62"/>
      <c r="H3" s="62"/>
      <c r="I3" s="62"/>
      <c r="J3" s="62"/>
      <c r="K3" s="62"/>
      <c r="L3" s="62"/>
      <c r="M3" s="62"/>
      <c r="N3" s="62"/>
      <c r="O3" s="63"/>
    </row>
    <row r="4" spans="2:19" ht="15.75" thickBot="1" x14ac:dyDescent="0.3"/>
    <row r="5" spans="2:19" ht="16.5" thickBot="1" x14ac:dyDescent="0.3">
      <c r="B5" s="64" t="s">
        <v>248</v>
      </c>
      <c r="C5" s="65"/>
      <c r="D5" s="65"/>
      <c r="E5" s="65"/>
      <c r="F5" s="65"/>
      <c r="G5" s="65"/>
      <c r="H5" s="65"/>
      <c r="I5" s="65"/>
      <c r="J5" s="65"/>
      <c r="K5" s="65"/>
      <c r="L5" s="65"/>
      <c r="M5" s="65"/>
      <c r="N5" s="65"/>
      <c r="O5" s="66"/>
    </row>
    <row r="6" spans="2:19" ht="129.75" customHeight="1" thickBot="1" x14ac:dyDescent="0.3">
      <c r="B6" s="58" t="s">
        <v>249</v>
      </c>
      <c r="C6" s="59"/>
      <c r="D6" s="59"/>
      <c r="E6" s="59"/>
      <c r="F6" s="59"/>
      <c r="G6" s="59"/>
      <c r="H6" s="59"/>
      <c r="I6" s="59"/>
      <c r="J6" s="59"/>
      <c r="K6" s="59"/>
      <c r="L6" s="59"/>
      <c r="M6" s="59"/>
      <c r="N6" s="59"/>
      <c r="O6" s="60"/>
    </row>
    <row r="7" spans="2:19" ht="15.75" thickBot="1" x14ac:dyDescent="0.3"/>
    <row r="8" spans="2:19" ht="16.5" thickBot="1" x14ac:dyDescent="0.3">
      <c r="B8" s="64" t="s">
        <v>250</v>
      </c>
      <c r="C8" s="65"/>
      <c r="D8" s="65"/>
      <c r="E8" s="65"/>
      <c r="F8" s="65"/>
      <c r="G8" s="65"/>
      <c r="H8" s="66"/>
    </row>
    <row r="11" spans="2:19" ht="15.75" thickBot="1" x14ac:dyDescent="0.3"/>
    <row r="12" spans="2:19" ht="19.5" thickBot="1" x14ac:dyDescent="0.35">
      <c r="K12" s="67" t="s">
        <v>251</v>
      </c>
      <c r="L12" s="68"/>
      <c r="M12" s="68"/>
      <c r="N12" s="68"/>
      <c r="O12" s="68"/>
      <c r="P12" s="68"/>
      <c r="Q12" s="68"/>
      <c r="R12" s="68"/>
      <c r="S12" s="69"/>
    </row>
  </sheetData>
  <mergeCells count="5">
    <mergeCell ref="B6:O6"/>
    <mergeCell ref="B3:O3"/>
    <mergeCell ref="B5:O5"/>
    <mergeCell ref="B8:H8"/>
    <mergeCell ref="K12:S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54"/>
  <sheetViews>
    <sheetView showGridLines="0" topLeftCell="A25" zoomScale="86" zoomScaleNormal="86" workbookViewId="0">
      <selection activeCell="A18" sqref="A18"/>
    </sheetView>
  </sheetViews>
  <sheetFormatPr defaultRowHeight="15" x14ac:dyDescent="0.25"/>
  <cols>
    <col min="1" max="1" width="56.28515625" customWidth="1"/>
    <col min="2" max="5" width="25.140625" customWidth="1"/>
    <col min="6" max="6" width="25.85546875" customWidth="1"/>
  </cols>
  <sheetData>
    <row r="1" spans="1:6" s="36" customFormat="1" ht="48" thickTop="1" thickBot="1" x14ac:dyDescent="0.4">
      <c r="A1" s="35" t="s">
        <v>0</v>
      </c>
      <c r="B1" s="35" t="s">
        <v>1</v>
      </c>
      <c r="C1" s="35" t="s">
        <v>2</v>
      </c>
      <c r="D1" s="35" t="s">
        <v>3</v>
      </c>
      <c r="E1" s="35" t="s">
        <v>4</v>
      </c>
      <c r="F1" s="35" t="s">
        <v>5</v>
      </c>
    </row>
    <row r="2" spans="1:6" s="34" customFormat="1" ht="20.25" thickTop="1" thickBot="1" x14ac:dyDescent="0.35">
      <c r="A2" s="37" t="s">
        <v>6</v>
      </c>
      <c r="B2" s="56">
        <f>(B3+B12+B18+B27+B36+B41)/6</f>
        <v>82.658682813713185</v>
      </c>
      <c r="C2" s="38">
        <v>0</v>
      </c>
      <c r="D2" s="38">
        <v>0</v>
      </c>
      <c r="E2" s="38">
        <v>0</v>
      </c>
      <c r="F2" s="39">
        <v>0</v>
      </c>
    </row>
    <row r="3" spans="1:6" ht="32.25" thickBot="1" x14ac:dyDescent="0.3">
      <c r="A3" s="47" t="s">
        <v>7</v>
      </c>
      <c r="B3" s="42">
        <f>AVERAGE(B4:B11)</f>
        <v>84.766331668331674</v>
      </c>
      <c r="C3" s="48">
        <v>0</v>
      </c>
      <c r="D3" s="48">
        <v>0</v>
      </c>
      <c r="E3" s="48">
        <v>0</v>
      </c>
      <c r="F3" s="49">
        <v>0</v>
      </c>
    </row>
    <row r="4" spans="1:6" ht="32.25" thickBot="1" x14ac:dyDescent="0.3">
      <c r="A4" s="50" t="s">
        <v>8</v>
      </c>
      <c r="B4" s="43">
        <f>'SP-Gösterge Bazlı'!Y7</f>
        <v>92.052535464535481</v>
      </c>
      <c r="C4" s="51">
        <v>0</v>
      </c>
      <c r="D4" s="51">
        <v>0</v>
      </c>
      <c r="E4" s="51">
        <v>0</v>
      </c>
      <c r="F4" s="52">
        <v>0</v>
      </c>
    </row>
    <row r="5" spans="1:6" ht="48" thickBot="1" x14ac:dyDescent="0.3">
      <c r="A5" s="50" t="s">
        <v>9</v>
      </c>
      <c r="B5" s="43">
        <f>'SP-Gösterge Bazlı'!Y10</f>
        <v>100</v>
      </c>
      <c r="C5" s="51">
        <v>0</v>
      </c>
      <c r="D5" s="51">
        <v>0</v>
      </c>
      <c r="E5" s="51">
        <v>0</v>
      </c>
      <c r="F5" s="52">
        <v>0</v>
      </c>
    </row>
    <row r="6" spans="1:6" ht="48" thickBot="1" x14ac:dyDescent="0.3">
      <c r="A6" s="50" t="s">
        <v>10</v>
      </c>
      <c r="B6" s="43" t="s">
        <v>78</v>
      </c>
      <c r="C6" s="51">
        <v>0</v>
      </c>
      <c r="D6" s="51">
        <v>0</v>
      </c>
      <c r="E6" s="51">
        <v>0</v>
      </c>
      <c r="F6" s="52">
        <v>0</v>
      </c>
    </row>
    <row r="7" spans="1:6" ht="48" thickBot="1" x14ac:dyDescent="0.3">
      <c r="A7" s="50" t="s">
        <v>11</v>
      </c>
      <c r="B7" s="43">
        <f>'SP-Gösterge Bazlı'!Y14</f>
        <v>100</v>
      </c>
      <c r="C7" s="51">
        <v>0</v>
      </c>
      <c r="D7" s="51">
        <v>0</v>
      </c>
      <c r="E7" s="51">
        <v>0</v>
      </c>
      <c r="F7" s="52">
        <v>0</v>
      </c>
    </row>
    <row r="8" spans="1:6" ht="63.75" thickBot="1" x14ac:dyDescent="0.3">
      <c r="A8" s="50" t="s">
        <v>12</v>
      </c>
      <c r="B8" s="43">
        <f>'SP-Gösterge Bazlı'!Y15</f>
        <v>116.54545454545455</v>
      </c>
      <c r="C8" s="51">
        <v>0</v>
      </c>
      <c r="D8" s="51">
        <v>0</v>
      </c>
      <c r="E8" s="51">
        <v>0</v>
      </c>
      <c r="F8" s="52">
        <v>0</v>
      </c>
    </row>
    <row r="9" spans="1:6" ht="48" thickBot="1" x14ac:dyDescent="0.3">
      <c r="A9" s="50" t="s">
        <v>13</v>
      </c>
      <c r="B9" s="43">
        <f>'SP-Gösterge Bazlı'!Y18</f>
        <v>100</v>
      </c>
      <c r="C9" s="51">
        <v>0</v>
      </c>
      <c r="D9" s="51">
        <v>0</v>
      </c>
      <c r="E9" s="51">
        <v>0</v>
      </c>
      <c r="F9" s="52">
        <v>0</v>
      </c>
    </row>
    <row r="10" spans="1:6" ht="48" thickBot="1" x14ac:dyDescent="0.3">
      <c r="A10" s="50" t="s">
        <v>14</v>
      </c>
      <c r="B10" s="43">
        <v>0</v>
      </c>
      <c r="C10" s="51">
        <v>0</v>
      </c>
      <c r="D10" s="51">
        <v>0</v>
      </c>
      <c r="E10" s="51">
        <v>0</v>
      </c>
      <c r="F10" s="52">
        <v>0</v>
      </c>
    </row>
    <row r="11" spans="1:6" ht="48" thickBot="1" x14ac:dyDescent="0.3">
      <c r="A11" s="50" t="s">
        <v>15</v>
      </c>
      <c r="B11" s="43" t="s">
        <v>78</v>
      </c>
      <c r="C11" s="51">
        <v>0</v>
      </c>
      <c r="D11" s="51">
        <v>0</v>
      </c>
      <c r="E11" s="51">
        <v>0</v>
      </c>
      <c r="F11" s="52">
        <v>0</v>
      </c>
    </row>
    <row r="12" spans="1:6" ht="16.5" thickBot="1" x14ac:dyDescent="0.3">
      <c r="A12" s="47" t="s">
        <v>16</v>
      </c>
      <c r="B12" s="44">
        <v>80</v>
      </c>
      <c r="C12" s="48">
        <v>0</v>
      </c>
      <c r="D12" s="48">
        <v>0</v>
      </c>
      <c r="E12" s="48">
        <v>0</v>
      </c>
      <c r="F12" s="49">
        <v>0</v>
      </c>
    </row>
    <row r="13" spans="1:6" ht="32.25" thickBot="1" x14ac:dyDescent="0.3">
      <c r="A13" s="50" t="s">
        <v>17</v>
      </c>
      <c r="B13" s="45">
        <v>100</v>
      </c>
      <c r="C13" s="51">
        <v>0</v>
      </c>
      <c r="D13" s="51">
        <v>0</v>
      </c>
      <c r="E13" s="51">
        <v>0</v>
      </c>
      <c r="F13" s="52">
        <v>0</v>
      </c>
    </row>
    <row r="14" spans="1:6" ht="32.25" thickBot="1" x14ac:dyDescent="0.3">
      <c r="A14" s="50" t="s">
        <v>18</v>
      </c>
      <c r="B14" s="45">
        <v>100</v>
      </c>
      <c r="C14" s="51">
        <v>0</v>
      </c>
      <c r="D14" s="51">
        <v>0</v>
      </c>
      <c r="E14" s="51">
        <v>0</v>
      </c>
      <c r="F14" s="52">
        <v>0</v>
      </c>
    </row>
    <row r="15" spans="1:6" ht="32.25" thickBot="1" x14ac:dyDescent="0.3">
      <c r="A15" s="50" t="s">
        <v>19</v>
      </c>
      <c r="B15" s="45">
        <v>100</v>
      </c>
      <c r="C15" s="51">
        <v>0</v>
      </c>
      <c r="D15" s="51">
        <v>0</v>
      </c>
      <c r="E15" s="51">
        <v>0</v>
      </c>
      <c r="F15" s="52">
        <v>0</v>
      </c>
    </row>
    <row r="16" spans="1:6" ht="32.25" thickBot="1" x14ac:dyDescent="0.3">
      <c r="A16" s="50" t="s">
        <v>20</v>
      </c>
      <c r="B16" s="45">
        <v>0</v>
      </c>
      <c r="C16" s="51">
        <v>0</v>
      </c>
      <c r="D16" s="51">
        <v>0</v>
      </c>
      <c r="E16" s="51">
        <v>0</v>
      </c>
      <c r="F16" s="52">
        <v>0</v>
      </c>
    </row>
    <row r="17" spans="1:6" ht="32.25" thickBot="1" x14ac:dyDescent="0.3">
      <c r="A17" s="50" t="s">
        <v>21</v>
      </c>
      <c r="B17" s="45">
        <v>100</v>
      </c>
      <c r="C17" s="51">
        <v>0</v>
      </c>
      <c r="D17" s="51">
        <v>0</v>
      </c>
      <c r="E17" s="51">
        <v>0</v>
      </c>
      <c r="F17" s="52">
        <v>0</v>
      </c>
    </row>
    <row r="18" spans="1:6" ht="32.25" thickBot="1" x14ac:dyDescent="0.3">
      <c r="A18" s="57" t="s">
        <v>22</v>
      </c>
      <c r="B18" s="42">
        <f>AVERAGE(B19:B26)</f>
        <v>89.169578035141882</v>
      </c>
      <c r="C18" s="48">
        <v>0</v>
      </c>
      <c r="D18" s="48">
        <v>0</v>
      </c>
      <c r="E18" s="48">
        <v>0</v>
      </c>
      <c r="F18" s="49">
        <v>0</v>
      </c>
    </row>
    <row r="19" spans="1:6" ht="32.25" thickBot="1" x14ac:dyDescent="0.3">
      <c r="A19" s="50" t="s">
        <v>23</v>
      </c>
      <c r="B19" s="43">
        <f>'SP-Gösterge Bazlı'!Y70</f>
        <v>91.251957614468409</v>
      </c>
      <c r="C19" s="51">
        <v>0</v>
      </c>
      <c r="D19" s="51">
        <v>0</v>
      </c>
      <c r="E19" s="51">
        <v>0</v>
      </c>
      <c r="F19" s="52">
        <v>0</v>
      </c>
    </row>
    <row r="20" spans="1:6" ht="32.25" thickBot="1" x14ac:dyDescent="0.3">
      <c r="A20" s="50" t="s">
        <v>24</v>
      </c>
      <c r="B20" s="43">
        <f>'SP-Gösterge Bazlı'!Y74</f>
        <v>105.66666666666667</v>
      </c>
      <c r="C20" s="51">
        <v>0</v>
      </c>
      <c r="D20" s="51">
        <v>0</v>
      </c>
      <c r="E20" s="51">
        <v>0</v>
      </c>
      <c r="F20" s="52">
        <v>0</v>
      </c>
    </row>
    <row r="21" spans="1:6" ht="32.25" thickBot="1" x14ac:dyDescent="0.3">
      <c r="A21" s="50" t="s">
        <v>25</v>
      </c>
      <c r="B21" s="43">
        <f>'SP-Gösterge Bazlı'!Y81</f>
        <v>41.634</v>
      </c>
      <c r="C21" s="51">
        <v>0</v>
      </c>
      <c r="D21" s="51">
        <v>0</v>
      </c>
      <c r="E21" s="51">
        <v>0</v>
      </c>
      <c r="F21" s="52">
        <v>0</v>
      </c>
    </row>
    <row r="22" spans="1:6" ht="32.25" thickBot="1" x14ac:dyDescent="0.3">
      <c r="A22" s="50" t="s">
        <v>26</v>
      </c>
      <c r="B22" s="43">
        <f>'SP-Gösterge Bazlı'!Y85</f>
        <v>100</v>
      </c>
      <c r="C22" s="51">
        <v>0</v>
      </c>
      <c r="D22" s="51">
        <v>0</v>
      </c>
      <c r="E22" s="51">
        <v>0</v>
      </c>
      <c r="F22" s="52">
        <v>0</v>
      </c>
    </row>
    <row r="23" spans="1:6" ht="22.5" customHeight="1" thickBot="1" x14ac:dyDescent="0.3">
      <c r="A23" s="50" t="s">
        <v>27</v>
      </c>
      <c r="B23" s="43">
        <f>'SP-Gösterge Bazlı'!Y86</f>
        <v>53.591999999999999</v>
      </c>
      <c r="C23" s="51">
        <v>0</v>
      </c>
      <c r="D23" s="51">
        <v>0</v>
      </c>
      <c r="E23" s="51">
        <v>0</v>
      </c>
      <c r="F23" s="52">
        <v>0</v>
      </c>
    </row>
    <row r="24" spans="1:6" ht="32.25" thickBot="1" x14ac:dyDescent="0.3">
      <c r="A24" s="50" t="s">
        <v>28</v>
      </c>
      <c r="B24" s="43">
        <f>'SP-Gösterge Bazlı'!Y88</f>
        <v>95.501999999999995</v>
      </c>
      <c r="C24" s="51">
        <v>0</v>
      </c>
      <c r="D24" s="51">
        <v>0</v>
      </c>
      <c r="E24" s="51">
        <v>0</v>
      </c>
      <c r="F24" s="52">
        <v>0</v>
      </c>
    </row>
    <row r="25" spans="1:6" ht="32.25" thickBot="1" x14ac:dyDescent="0.3">
      <c r="A25" s="50" t="s">
        <v>29</v>
      </c>
      <c r="B25" s="43">
        <f>'SP-Gösterge Bazlı'!Y91</f>
        <v>99.454000000000008</v>
      </c>
      <c r="C25" s="51">
        <v>0</v>
      </c>
      <c r="D25" s="51">
        <v>0</v>
      </c>
      <c r="E25" s="51">
        <v>0</v>
      </c>
      <c r="F25" s="52">
        <v>0</v>
      </c>
    </row>
    <row r="26" spans="1:6" ht="32.25" thickBot="1" x14ac:dyDescent="0.3">
      <c r="A26" s="50" t="s">
        <v>30</v>
      </c>
      <c r="B26" s="43">
        <f>'SP-Gösterge Bazlı'!Y93</f>
        <v>126.25600000000001</v>
      </c>
      <c r="C26" s="51">
        <v>0</v>
      </c>
      <c r="D26" s="51">
        <v>0</v>
      </c>
      <c r="E26" s="51">
        <v>0</v>
      </c>
      <c r="F26" s="52">
        <v>0</v>
      </c>
    </row>
    <row r="27" spans="1:6" ht="32.25" thickBot="1" x14ac:dyDescent="0.3">
      <c r="A27" s="47" t="s">
        <v>31</v>
      </c>
      <c r="B27" s="42">
        <f>AVERAGE(B28:B35)</f>
        <v>60.986437178805602</v>
      </c>
      <c r="C27" s="48">
        <v>0</v>
      </c>
      <c r="D27" s="48">
        <v>0</v>
      </c>
      <c r="E27" s="48">
        <v>0</v>
      </c>
      <c r="F27" s="49">
        <v>0</v>
      </c>
    </row>
    <row r="28" spans="1:6" ht="32.25" thickBot="1" x14ac:dyDescent="0.3">
      <c r="A28" s="50" t="s">
        <v>32</v>
      </c>
      <c r="B28" s="43">
        <f>'SP-Gösterge Bazlı'!Y32</f>
        <v>56.75</v>
      </c>
      <c r="C28" s="51">
        <v>0</v>
      </c>
      <c r="D28" s="51">
        <v>0</v>
      </c>
      <c r="E28" s="51">
        <v>0</v>
      </c>
      <c r="F28" s="52">
        <v>0</v>
      </c>
    </row>
    <row r="29" spans="1:6" ht="32.25" thickBot="1" x14ac:dyDescent="0.3">
      <c r="A29" s="50" t="s">
        <v>33</v>
      </c>
      <c r="B29" s="43">
        <f>'SP-Gösterge Bazlı'!Y38</f>
        <v>80.851497430444809</v>
      </c>
      <c r="C29" s="51">
        <v>0</v>
      </c>
      <c r="D29" s="51">
        <v>0</v>
      </c>
      <c r="E29" s="51">
        <v>0</v>
      </c>
      <c r="F29" s="52">
        <v>0</v>
      </c>
    </row>
    <row r="30" spans="1:6" ht="48" thickBot="1" x14ac:dyDescent="0.3">
      <c r="A30" s="50" t="s">
        <v>34</v>
      </c>
      <c r="B30" s="43">
        <f>'SP-Gösterge Bazlı'!Y44</f>
        <v>100</v>
      </c>
      <c r="C30" s="51">
        <v>0</v>
      </c>
      <c r="D30" s="51">
        <v>0</v>
      </c>
      <c r="E30" s="51">
        <v>0</v>
      </c>
      <c r="F30" s="52">
        <v>0</v>
      </c>
    </row>
    <row r="31" spans="1:6" ht="26.25" customHeight="1" thickBot="1" x14ac:dyDescent="0.3">
      <c r="A31" s="50" t="s">
        <v>35</v>
      </c>
      <c r="B31" s="43">
        <f>'SP-Gösterge Bazlı'!Y45</f>
        <v>60</v>
      </c>
      <c r="C31" s="51">
        <v>0</v>
      </c>
      <c r="D31" s="51">
        <v>0</v>
      </c>
      <c r="E31" s="51">
        <v>0</v>
      </c>
      <c r="F31" s="52">
        <v>0</v>
      </c>
    </row>
    <row r="32" spans="1:6" ht="32.25" thickBot="1" x14ac:dyDescent="0.3">
      <c r="A32" s="50" t="s">
        <v>36</v>
      </c>
      <c r="B32" s="43">
        <f>'SP-Gösterge Bazlı'!Y48</f>
        <v>25.24</v>
      </c>
      <c r="C32" s="51">
        <v>0</v>
      </c>
      <c r="D32" s="51">
        <v>0</v>
      </c>
      <c r="E32" s="51">
        <v>0</v>
      </c>
      <c r="F32" s="52">
        <v>0</v>
      </c>
    </row>
    <row r="33" spans="1:6" ht="32.25" thickBot="1" x14ac:dyDescent="0.3">
      <c r="A33" s="50" t="s">
        <v>37</v>
      </c>
      <c r="B33" s="43">
        <f>'SP-Gösterge Bazlı'!Y54</f>
        <v>46.650000000000006</v>
      </c>
      <c r="C33" s="51">
        <v>0</v>
      </c>
      <c r="D33" s="51">
        <v>0</v>
      </c>
      <c r="E33" s="51">
        <v>0</v>
      </c>
      <c r="F33" s="52">
        <v>0</v>
      </c>
    </row>
    <row r="34" spans="1:6" ht="48" thickBot="1" x14ac:dyDescent="0.3">
      <c r="A34" s="50" t="s">
        <v>38</v>
      </c>
      <c r="B34" s="43">
        <f>'SP-Gösterge Bazlı'!Y56</f>
        <v>20</v>
      </c>
      <c r="C34" s="51">
        <v>0</v>
      </c>
      <c r="D34" s="51">
        <v>0</v>
      </c>
      <c r="E34" s="51">
        <v>0</v>
      </c>
      <c r="F34" s="52">
        <v>0</v>
      </c>
    </row>
    <row r="35" spans="1:6" ht="32.25" thickBot="1" x14ac:dyDescent="0.3">
      <c r="A35" s="50" t="s">
        <v>39</v>
      </c>
      <c r="B35" s="43">
        <f>'SP-Gösterge Bazlı'!Y59</f>
        <v>98.4</v>
      </c>
      <c r="C35" s="51">
        <v>0</v>
      </c>
      <c r="D35" s="51">
        <v>0</v>
      </c>
      <c r="E35" s="51">
        <v>0</v>
      </c>
      <c r="F35" s="52">
        <v>0</v>
      </c>
    </row>
    <row r="36" spans="1:6" ht="16.5" thickBot="1" x14ac:dyDescent="0.3">
      <c r="A36" s="47" t="s">
        <v>40</v>
      </c>
      <c r="B36" s="42">
        <f>AVERAGE(B37:B40)</f>
        <v>111.13874999999999</v>
      </c>
      <c r="C36" s="48">
        <v>0</v>
      </c>
      <c r="D36" s="48">
        <v>0</v>
      </c>
      <c r="E36" s="48">
        <v>0</v>
      </c>
      <c r="F36" s="49">
        <v>0</v>
      </c>
    </row>
    <row r="37" spans="1:6" ht="32.25" thickBot="1" x14ac:dyDescent="0.3">
      <c r="A37" s="50" t="s">
        <v>41</v>
      </c>
      <c r="B37" s="43">
        <f>'SP-Gösterge Bazlı'!Y23</f>
        <v>100</v>
      </c>
      <c r="C37" s="51">
        <v>0</v>
      </c>
      <c r="D37" s="51">
        <v>0</v>
      </c>
      <c r="E37" s="51">
        <v>0</v>
      </c>
      <c r="F37" s="52">
        <v>0</v>
      </c>
    </row>
    <row r="38" spans="1:6" ht="48" thickBot="1" x14ac:dyDescent="0.3">
      <c r="A38" s="50" t="s">
        <v>245</v>
      </c>
      <c r="B38" s="43">
        <f>'SP-Gösterge Bazlı'!Y24</f>
        <v>100</v>
      </c>
      <c r="C38" s="51">
        <v>0</v>
      </c>
      <c r="D38" s="51">
        <v>0</v>
      </c>
      <c r="E38" s="51">
        <v>0</v>
      </c>
      <c r="F38" s="52">
        <v>0</v>
      </c>
    </row>
    <row r="39" spans="1:6" ht="32.25" thickBot="1" x14ac:dyDescent="0.3">
      <c r="A39" s="50" t="s">
        <v>42</v>
      </c>
      <c r="B39" s="43">
        <f>'SP-Gösterge Bazlı'!Y25</f>
        <v>91.78</v>
      </c>
      <c r="C39" s="51">
        <v>0</v>
      </c>
      <c r="D39" s="51">
        <v>0</v>
      </c>
      <c r="E39" s="51">
        <v>0</v>
      </c>
      <c r="F39" s="52">
        <v>0</v>
      </c>
    </row>
    <row r="40" spans="1:6" ht="32.25" thickBot="1" x14ac:dyDescent="0.3">
      <c r="A40" s="50" t="s">
        <v>43</v>
      </c>
      <c r="B40" s="43">
        <f>'SP-Gösterge Bazlı'!Y28</f>
        <v>152.77500000000001</v>
      </c>
      <c r="C40" s="51">
        <v>0</v>
      </c>
      <c r="D40" s="51">
        <v>0</v>
      </c>
      <c r="E40" s="51">
        <v>0</v>
      </c>
      <c r="F40" s="52">
        <v>0</v>
      </c>
    </row>
    <row r="41" spans="1:6" ht="16.5" thickBot="1" x14ac:dyDescent="0.3">
      <c r="A41" s="47" t="s">
        <v>44</v>
      </c>
      <c r="B41" s="42">
        <f>AVERAGE(B42:B53)</f>
        <v>69.890999999999991</v>
      </c>
      <c r="C41" s="48">
        <v>0</v>
      </c>
      <c r="D41" s="48">
        <v>0</v>
      </c>
      <c r="E41" s="48">
        <v>0</v>
      </c>
      <c r="F41" s="49">
        <v>0</v>
      </c>
    </row>
    <row r="42" spans="1:6" ht="32.25" thickBot="1" x14ac:dyDescent="0.3">
      <c r="A42" s="50" t="s">
        <v>45</v>
      </c>
      <c r="B42" s="43">
        <v>0</v>
      </c>
      <c r="C42" s="51">
        <v>0</v>
      </c>
      <c r="D42" s="51">
        <v>0</v>
      </c>
      <c r="E42" s="51">
        <v>0</v>
      </c>
      <c r="F42" s="52">
        <v>0</v>
      </c>
    </row>
    <row r="43" spans="1:6" ht="48" thickBot="1" x14ac:dyDescent="0.3">
      <c r="A43" s="50" t="s">
        <v>46</v>
      </c>
      <c r="B43" s="43">
        <f>'SP-Gösterge Bazlı'!Y100</f>
        <v>57.29</v>
      </c>
      <c r="C43" s="51">
        <v>0</v>
      </c>
      <c r="D43" s="51">
        <v>0</v>
      </c>
      <c r="E43" s="51">
        <v>0</v>
      </c>
      <c r="F43" s="52">
        <v>0</v>
      </c>
    </row>
    <row r="44" spans="1:6" ht="32.25" thickBot="1" x14ac:dyDescent="0.3">
      <c r="A44" s="50" t="s">
        <v>47</v>
      </c>
      <c r="B44" s="43">
        <f>'SP-Gösterge Bazlı'!Y105</f>
        <v>116.36</v>
      </c>
      <c r="C44" s="51">
        <v>0</v>
      </c>
      <c r="D44" s="51">
        <v>0</v>
      </c>
      <c r="E44" s="51">
        <v>0</v>
      </c>
      <c r="F44" s="52">
        <v>0</v>
      </c>
    </row>
    <row r="45" spans="1:6" ht="16.5" thickBot="1" x14ac:dyDescent="0.3">
      <c r="A45" s="50" t="s">
        <v>48</v>
      </c>
      <c r="B45" s="43">
        <f>'SP-Gösterge Bazlı'!Y108</f>
        <v>78.91</v>
      </c>
      <c r="C45" s="51">
        <v>0</v>
      </c>
      <c r="D45" s="51">
        <v>0</v>
      </c>
      <c r="E45" s="51">
        <v>0</v>
      </c>
      <c r="F45" s="52">
        <v>0</v>
      </c>
    </row>
    <row r="46" spans="1:6" ht="32.25" thickBot="1" x14ac:dyDescent="0.3">
      <c r="A46" s="50" t="s">
        <v>49</v>
      </c>
      <c r="B46" s="43">
        <f>'SP-Gösterge Bazlı'!Y113</f>
        <v>101.55</v>
      </c>
      <c r="C46" s="51">
        <v>0</v>
      </c>
      <c r="D46" s="51">
        <v>0</v>
      </c>
      <c r="E46" s="51">
        <v>0</v>
      </c>
      <c r="F46" s="52">
        <v>0</v>
      </c>
    </row>
    <row r="47" spans="1:6" ht="32.25" thickBot="1" x14ac:dyDescent="0.3">
      <c r="A47" s="50" t="s">
        <v>50</v>
      </c>
      <c r="B47" s="43">
        <f>'SP-Gösterge Bazlı'!Y116</f>
        <v>100</v>
      </c>
      <c r="C47" s="51">
        <v>0</v>
      </c>
      <c r="D47" s="51">
        <v>0</v>
      </c>
      <c r="E47" s="51">
        <v>0</v>
      </c>
      <c r="F47" s="52">
        <v>0</v>
      </c>
    </row>
    <row r="48" spans="1:6" ht="32.25" thickBot="1" x14ac:dyDescent="0.3">
      <c r="A48" s="50" t="s">
        <v>51</v>
      </c>
      <c r="B48" s="43">
        <v>0</v>
      </c>
      <c r="C48" s="51">
        <v>0</v>
      </c>
      <c r="D48" s="51">
        <v>0</v>
      </c>
      <c r="E48" s="51">
        <v>0</v>
      </c>
      <c r="F48" s="52">
        <v>0</v>
      </c>
    </row>
    <row r="49" spans="1:6" ht="32.25" thickBot="1" x14ac:dyDescent="0.3">
      <c r="A49" s="50" t="s">
        <v>52</v>
      </c>
      <c r="B49" s="43">
        <f>'SP-Gösterge Bazlı'!Y123</f>
        <v>174.23</v>
      </c>
      <c r="C49" s="51">
        <v>0</v>
      </c>
      <c r="D49" s="51">
        <v>0</v>
      </c>
      <c r="E49" s="51">
        <v>0</v>
      </c>
      <c r="F49" s="52">
        <v>0</v>
      </c>
    </row>
    <row r="50" spans="1:6" ht="32.25" thickBot="1" x14ac:dyDescent="0.3">
      <c r="A50" s="50" t="s">
        <v>53</v>
      </c>
      <c r="B50" s="43">
        <f>'SP-Gösterge Bazlı'!Y127</f>
        <v>15.77</v>
      </c>
      <c r="C50" s="51">
        <v>0</v>
      </c>
      <c r="D50" s="51">
        <v>0</v>
      </c>
      <c r="E50" s="51">
        <v>0</v>
      </c>
      <c r="F50" s="52">
        <v>0</v>
      </c>
    </row>
    <row r="51" spans="1:6" ht="32.25" thickBot="1" x14ac:dyDescent="0.3">
      <c r="A51" s="50" t="s">
        <v>54</v>
      </c>
      <c r="B51" s="43">
        <f>'SP-Gösterge Bazlı'!Y130</f>
        <v>54.8</v>
      </c>
      <c r="C51" s="51">
        <v>0</v>
      </c>
      <c r="D51" s="51">
        <v>0</v>
      </c>
      <c r="E51" s="51">
        <v>0</v>
      </c>
      <c r="F51" s="52">
        <v>0</v>
      </c>
    </row>
    <row r="52" spans="1:6" ht="16.5" thickBot="1" x14ac:dyDescent="0.3">
      <c r="A52" s="50" t="s">
        <v>55</v>
      </c>
      <c r="B52" s="43" t="s">
        <v>78</v>
      </c>
      <c r="C52" s="51">
        <v>0</v>
      </c>
      <c r="D52" s="51">
        <v>0</v>
      </c>
      <c r="E52" s="51">
        <v>0</v>
      </c>
      <c r="F52" s="52">
        <v>0</v>
      </c>
    </row>
    <row r="53" spans="1:6" ht="32.25" thickBot="1" x14ac:dyDescent="0.3">
      <c r="A53" s="53" t="s">
        <v>56</v>
      </c>
      <c r="B53" s="46" t="s">
        <v>78</v>
      </c>
      <c r="C53" s="54">
        <v>0</v>
      </c>
      <c r="D53" s="54">
        <v>0</v>
      </c>
      <c r="E53" s="54">
        <v>0</v>
      </c>
      <c r="F53" s="55">
        <v>0</v>
      </c>
    </row>
    <row r="54" spans="1:6" ht="15.75" thickTop="1" x14ac:dyDescent="0.25"/>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33"/>
  <sheetViews>
    <sheetView tabSelected="1" topLeftCell="A130" zoomScale="77" zoomScaleNormal="77" workbookViewId="0">
      <selection activeCell="W24" sqref="W24"/>
    </sheetView>
  </sheetViews>
  <sheetFormatPr defaultRowHeight="15" x14ac:dyDescent="0.25"/>
  <cols>
    <col min="1" max="2" width="36.5703125" bestFit="1" customWidth="1"/>
    <col min="3" max="3" width="10.42578125" customWidth="1"/>
    <col min="4" max="4" width="5" customWidth="1"/>
    <col min="5" max="5" width="4" customWidth="1"/>
    <col min="6" max="7" width="5" customWidth="1"/>
    <col min="8" max="8" width="6.7109375" customWidth="1"/>
    <col min="9" max="9" width="6" customWidth="1"/>
    <col min="10" max="11" width="5" customWidth="1"/>
    <col min="12" max="16" width="6" customWidth="1"/>
    <col min="17" max="18" width="5" customWidth="1"/>
    <col min="19" max="22" width="6" customWidth="1"/>
    <col min="23" max="23" width="7.140625" customWidth="1"/>
    <col min="24" max="24" width="9" customWidth="1"/>
    <col min="25" max="26" width="7" customWidth="1"/>
  </cols>
  <sheetData>
    <row r="1" spans="1:26" ht="15.75" thickBot="1" x14ac:dyDescent="0.3"/>
    <row r="2" spans="1:26" ht="29.25" thickBot="1" x14ac:dyDescent="0.5">
      <c r="B2" s="120" t="s">
        <v>252</v>
      </c>
      <c r="C2" s="121"/>
      <c r="D2" s="121"/>
      <c r="E2" s="121"/>
      <c r="F2" s="121"/>
      <c r="G2" s="121"/>
      <c r="H2" s="121"/>
      <c r="I2" s="121"/>
      <c r="J2" s="121"/>
      <c r="K2" s="121"/>
      <c r="L2" s="121"/>
      <c r="M2" s="121"/>
      <c r="N2" s="121"/>
      <c r="O2" s="121"/>
      <c r="P2" s="121"/>
      <c r="Q2" s="121"/>
      <c r="R2" s="121"/>
      <c r="S2" s="121"/>
      <c r="T2" s="121"/>
      <c r="U2" s="121"/>
      <c r="V2" s="121"/>
      <c r="W2" s="121"/>
      <c r="X2" s="121"/>
      <c r="Y2" s="122"/>
    </row>
    <row r="3" spans="1:26" ht="15.75" thickBot="1" x14ac:dyDescent="0.3"/>
    <row r="4" spans="1:26" ht="20.25" thickTop="1" thickBot="1" x14ac:dyDescent="0.35">
      <c r="A4" s="1"/>
      <c r="B4" s="2"/>
      <c r="C4" s="3"/>
      <c r="D4" s="70" t="s">
        <v>57</v>
      </c>
      <c r="E4" s="71"/>
      <c r="F4" s="71"/>
      <c r="G4" s="71"/>
      <c r="H4" s="71"/>
      <c r="I4" s="71"/>
      <c r="J4" s="71"/>
      <c r="K4" s="71"/>
      <c r="L4" s="71"/>
      <c r="M4" s="72"/>
      <c r="N4" s="73" t="s">
        <v>58</v>
      </c>
      <c r="O4" s="74"/>
      <c r="P4" s="74"/>
      <c r="Q4" s="74"/>
      <c r="R4" s="74"/>
      <c r="S4" s="74"/>
      <c r="T4" s="74"/>
      <c r="U4" s="74"/>
      <c r="V4" s="74"/>
      <c r="W4" s="75"/>
      <c r="X4" s="76" t="s">
        <v>59</v>
      </c>
      <c r="Y4" s="77"/>
      <c r="Z4" s="78"/>
    </row>
    <row r="5" spans="1:26" ht="255" thickBot="1" x14ac:dyDescent="0.3">
      <c r="A5" s="4" t="s">
        <v>57</v>
      </c>
      <c r="B5" s="5" t="s">
        <v>60</v>
      </c>
      <c r="C5" s="6" t="s">
        <v>61</v>
      </c>
      <c r="D5" s="7" t="s">
        <v>62</v>
      </c>
      <c r="E5" s="7" t="s">
        <v>63</v>
      </c>
      <c r="F5" s="7" t="s">
        <v>64</v>
      </c>
      <c r="G5" s="7" t="s">
        <v>65</v>
      </c>
      <c r="H5" s="7" t="s">
        <v>66</v>
      </c>
      <c r="I5" s="7" t="s">
        <v>67</v>
      </c>
      <c r="J5" s="7" t="s">
        <v>68</v>
      </c>
      <c r="K5" s="7" t="s">
        <v>69</v>
      </c>
      <c r="L5" s="7" t="s">
        <v>70</v>
      </c>
      <c r="M5" s="8" t="s">
        <v>71</v>
      </c>
      <c r="N5" s="7" t="s">
        <v>62</v>
      </c>
      <c r="O5" s="7" t="s">
        <v>63</v>
      </c>
      <c r="P5" s="7" t="s">
        <v>64</v>
      </c>
      <c r="Q5" s="7" t="s">
        <v>65</v>
      </c>
      <c r="R5" s="7" t="s">
        <v>66</v>
      </c>
      <c r="S5" s="7" t="s">
        <v>67</v>
      </c>
      <c r="T5" s="7" t="s">
        <v>68</v>
      </c>
      <c r="U5" s="7" t="s">
        <v>69</v>
      </c>
      <c r="V5" s="7" t="s">
        <v>70</v>
      </c>
      <c r="W5" s="8" t="s">
        <v>72</v>
      </c>
      <c r="X5" s="9" t="s">
        <v>73</v>
      </c>
      <c r="Y5" s="10" t="s">
        <v>74</v>
      </c>
      <c r="Z5" s="11" t="s">
        <v>75</v>
      </c>
    </row>
    <row r="6" spans="1:26" ht="21.75" thickBot="1" x14ac:dyDescent="0.4">
      <c r="A6" s="79" t="s">
        <v>7</v>
      </c>
      <c r="B6" s="80"/>
      <c r="C6" s="80"/>
      <c r="D6" s="80"/>
      <c r="E6" s="80"/>
      <c r="F6" s="80"/>
      <c r="G6" s="80"/>
      <c r="H6" s="80"/>
      <c r="I6" s="80"/>
      <c r="J6" s="80"/>
      <c r="K6" s="80"/>
      <c r="L6" s="80"/>
      <c r="M6" s="80"/>
      <c r="N6" s="80"/>
      <c r="O6" s="80"/>
      <c r="P6" s="80"/>
      <c r="Q6" s="80"/>
      <c r="R6" s="80"/>
      <c r="S6" s="80"/>
      <c r="T6" s="80"/>
      <c r="U6" s="80"/>
      <c r="V6" s="80"/>
      <c r="W6" s="80"/>
      <c r="X6" s="80"/>
      <c r="Y6" s="80"/>
      <c r="Z6" s="81"/>
    </row>
    <row r="7" spans="1:26" ht="60.75" thickBot="1" x14ac:dyDescent="0.3">
      <c r="A7" s="82" t="s">
        <v>76</v>
      </c>
      <c r="B7" s="12" t="s">
        <v>77</v>
      </c>
      <c r="C7" s="13">
        <v>40</v>
      </c>
      <c r="D7" s="12">
        <v>70</v>
      </c>
      <c r="E7" s="12">
        <v>70</v>
      </c>
      <c r="F7" s="12">
        <v>70</v>
      </c>
      <c r="G7" s="12">
        <v>60</v>
      </c>
      <c r="H7" s="12">
        <v>80</v>
      </c>
      <c r="I7" s="12" t="s">
        <v>78</v>
      </c>
      <c r="J7" s="12">
        <v>87</v>
      </c>
      <c r="K7" s="12">
        <v>85</v>
      </c>
      <c r="L7" s="12">
        <v>50</v>
      </c>
      <c r="M7" s="14">
        <f>AVERAGE(D7:L7)</f>
        <v>71.5</v>
      </c>
      <c r="N7" s="12">
        <v>71.400000000000006</v>
      </c>
      <c r="O7" s="12">
        <v>70</v>
      </c>
      <c r="P7" s="12">
        <v>89.28</v>
      </c>
      <c r="Q7" s="12">
        <v>94</v>
      </c>
      <c r="R7" s="12">
        <v>80</v>
      </c>
      <c r="S7" s="12" t="s">
        <v>78</v>
      </c>
      <c r="T7" s="12">
        <v>87</v>
      </c>
      <c r="U7" s="12">
        <v>87.32</v>
      </c>
      <c r="V7" s="12">
        <v>60</v>
      </c>
      <c r="W7" s="14">
        <f>AVERAGE(N7:V7)</f>
        <v>79.875</v>
      </c>
      <c r="X7" s="15">
        <f>W7/M7*100</f>
        <v>111.71328671328671</v>
      </c>
      <c r="Y7" s="85">
        <f>X7*0.4+X8*0.4+X9*0.2</f>
        <v>92.052535464535481</v>
      </c>
      <c r="Z7" s="88">
        <f>(Y7+Y10+Y14+Y15+Y18+Y19)/6</f>
        <v>84.766331668331674</v>
      </c>
    </row>
    <row r="8" spans="1:26" ht="60.75" thickBot="1" x14ac:dyDescent="0.3">
      <c r="A8" s="83"/>
      <c r="B8" s="12" t="s">
        <v>79</v>
      </c>
      <c r="C8" s="13">
        <v>40</v>
      </c>
      <c r="D8" s="12">
        <v>60</v>
      </c>
      <c r="E8" s="12">
        <v>70</v>
      </c>
      <c r="F8" s="12">
        <v>70</v>
      </c>
      <c r="G8" s="12">
        <v>60</v>
      </c>
      <c r="H8" s="12">
        <v>80</v>
      </c>
      <c r="I8" s="12" t="s">
        <v>78</v>
      </c>
      <c r="J8" s="12">
        <v>70</v>
      </c>
      <c r="K8" s="12">
        <v>80</v>
      </c>
      <c r="L8" s="12">
        <v>60</v>
      </c>
      <c r="M8" s="14">
        <f t="shared" ref="M8" si="0">AVERAGE(D8:L8)</f>
        <v>68.75</v>
      </c>
      <c r="N8" s="12">
        <v>44.4</v>
      </c>
      <c r="O8" s="12">
        <v>60</v>
      </c>
      <c r="P8" s="12">
        <v>23.19</v>
      </c>
      <c r="Q8" s="12">
        <v>62</v>
      </c>
      <c r="R8" s="12">
        <v>60</v>
      </c>
      <c r="S8" s="12" t="s">
        <v>78</v>
      </c>
      <c r="T8" s="12">
        <v>73.75</v>
      </c>
      <c r="U8" s="12">
        <v>70.55</v>
      </c>
      <c r="V8" s="12">
        <v>28.57</v>
      </c>
      <c r="W8" s="14">
        <f>AVERAGE(N8:V8)</f>
        <v>52.807500000000005</v>
      </c>
      <c r="X8" s="15">
        <f>W8/M8*100</f>
        <v>76.810909090909092</v>
      </c>
      <c r="Y8" s="86"/>
      <c r="Z8" s="89"/>
    </row>
    <row r="9" spans="1:26" ht="60.75" thickBot="1" x14ac:dyDescent="0.3">
      <c r="A9" s="84"/>
      <c r="B9" s="12" t="s">
        <v>80</v>
      </c>
      <c r="C9" s="13">
        <v>20</v>
      </c>
      <c r="D9" s="12" t="s">
        <v>78</v>
      </c>
      <c r="E9" s="12" t="s">
        <v>78</v>
      </c>
      <c r="F9" s="12" t="s">
        <v>78</v>
      </c>
      <c r="G9" s="12" t="s">
        <v>78</v>
      </c>
      <c r="H9" s="12" t="s">
        <v>78</v>
      </c>
      <c r="I9" s="12">
        <v>70</v>
      </c>
      <c r="J9" s="12" t="s">
        <v>78</v>
      </c>
      <c r="K9" s="12" t="s">
        <v>78</v>
      </c>
      <c r="L9" s="12" t="s">
        <v>78</v>
      </c>
      <c r="M9" s="14">
        <f>I9</f>
        <v>70</v>
      </c>
      <c r="N9" s="12" t="s">
        <v>78</v>
      </c>
      <c r="O9" s="12" t="s">
        <v>78</v>
      </c>
      <c r="P9" s="12" t="s">
        <v>78</v>
      </c>
      <c r="Q9" s="12" t="s">
        <v>78</v>
      </c>
      <c r="R9" s="12" t="s">
        <v>78</v>
      </c>
      <c r="S9" s="12">
        <v>58.25</v>
      </c>
      <c r="T9" s="12" t="s">
        <v>78</v>
      </c>
      <c r="U9" s="12" t="s">
        <v>78</v>
      </c>
      <c r="V9" s="12" t="s">
        <v>78</v>
      </c>
      <c r="W9" s="14">
        <v>58.25</v>
      </c>
      <c r="X9" s="15">
        <f>W9/M9*100</f>
        <v>83.214285714285722</v>
      </c>
      <c r="Y9" s="87"/>
      <c r="Z9" s="89"/>
    </row>
    <row r="10" spans="1:26" ht="45.75" thickBot="1" x14ac:dyDescent="0.3">
      <c r="A10" s="91" t="s">
        <v>81</v>
      </c>
      <c r="B10" s="16" t="s">
        <v>82</v>
      </c>
      <c r="C10" s="13">
        <v>40</v>
      </c>
      <c r="D10" s="17"/>
      <c r="E10" s="17"/>
      <c r="F10" s="17"/>
      <c r="G10" s="17"/>
      <c r="H10" s="17"/>
      <c r="I10" s="17"/>
      <c r="J10" s="17"/>
      <c r="K10" s="17"/>
      <c r="L10" s="17"/>
      <c r="M10" s="18"/>
      <c r="N10" s="17"/>
      <c r="O10" s="17"/>
      <c r="P10" s="17"/>
      <c r="Q10" s="17"/>
      <c r="R10" s="17"/>
      <c r="S10" s="17"/>
      <c r="T10" s="17"/>
      <c r="U10" s="17"/>
      <c r="V10" s="17"/>
      <c r="W10" s="18"/>
      <c r="X10" s="17" t="s">
        <v>78</v>
      </c>
      <c r="Y10" s="94">
        <v>100</v>
      </c>
      <c r="Z10" s="89"/>
    </row>
    <row r="11" spans="1:26" ht="45.75" thickBot="1" x14ac:dyDescent="0.3">
      <c r="A11" s="92"/>
      <c r="B11" s="16" t="s">
        <v>83</v>
      </c>
      <c r="C11" s="13">
        <v>30</v>
      </c>
      <c r="D11" s="17"/>
      <c r="E11" s="17"/>
      <c r="F11" s="17"/>
      <c r="G11" s="17"/>
      <c r="H11" s="17"/>
      <c r="I11" s="17"/>
      <c r="J11" s="17"/>
      <c r="K11" s="17"/>
      <c r="L11" s="17"/>
      <c r="M11" s="18"/>
      <c r="N11" s="17"/>
      <c r="O11" s="17"/>
      <c r="P11" s="17"/>
      <c r="Q11" s="17"/>
      <c r="R11" s="17"/>
      <c r="S11" s="17"/>
      <c r="T11" s="17"/>
      <c r="U11" s="17"/>
      <c r="V11" s="17"/>
      <c r="W11" s="18"/>
      <c r="X11" s="17" t="s">
        <v>78</v>
      </c>
      <c r="Y11" s="95"/>
      <c r="Z11" s="89"/>
    </row>
    <row r="12" spans="1:26" ht="30.75" thickBot="1" x14ac:dyDescent="0.3">
      <c r="A12" s="93"/>
      <c r="B12" s="16" t="s">
        <v>84</v>
      </c>
      <c r="C12" s="13">
        <v>30</v>
      </c>
      <c r="D12" s="17" t="s">
        <v>78</v>
      </c>
      <c r="E12" s="17">
        <v>1</v>
      </c>
      <c r="F12" s="17" t="s">
        <v>78</v>
      </c>
      <c r="G12" s="17">
        <v>2</v>
      </c>
      <c r="H12" s="17" t="s">
        <v>78</v>
      </c>
      <c r="I12" s="17" t="s">
        <v>78</v>
      </c>
      <c r="J12" s="17">
        <v>1</v>
      </c>
      <c r="K12" s="17">
        <v>2</v>
      </c>
      <c r="L12" s="17" t="s">
        <v>78</v>
      </c>
      <c r="M12" s="18">
        <v>6</v>
      </c>
      <c r="N12" s="17" t="s">
        <v>78</v>
      </c>
      <c r="O12" s="17">
        <v>1</v>
      </c>
      <c r="P12" s="17" t="s">
        <v>78</v>
      </c>
      <c r="Q12" s="17">
        <v>2</v>
      </c>
      <c r="R12" s="17" t="s">
        <v>78</v>
      </c>
      <c r="S12" s="17" t="s">
        <v>78</v>
      </c>
      <c r="T12" s="17">
        <v>1</v>
      </c>
      <c r="U12" s="17">
        <v>2</v>
      </c>
      <c r="V12" s="17" t="s">
        <v>78</v>
      </c>
      <c r="W12" s="18">
        <v>6</v>
      </c>
      <c r="X12" s="17">
        <v>100</v>
      </c>
      <c r="Y12" s="96"/>
      <c r="Z12" s="89"/>
    </row>
    <row r="13" spans="1:26" ht="75.75" thickBot="1" x14ac:dyDescent="0.3">
      <c r="A13" s="19" t="s">
        <v>85</v>
      </c>
      <c r="B13" s="12" t="s">
        <v>86</v>
      </c>
      <c r="C13" s="13">
        <v>100</v>
      </c>
      <c r="D13" s="20"/>
      <c r="E13" s="20"/>
      <c r="F13" s="20"/>
      <c r="G13" s="20"/>
      <c r="H13" s="20"/>
      <c r="I13" s="20"/>
      <c r="J13" s="20"/>
      <c r="K13" s="20"/>
      <c r="L13" s="20"/>
      <c r="M13" s="21"/>
      <c r="N13" s="12"/>
      <c r="O13" s="12"/>
      <c r="P13" s="12"/>
      <c r="Q13" s="12"/>
      <c r="R13" s="12"/>
      <c r="S13" s="12"/>
      <c r="T13" s="12"/>
      <c r="U13" s="12"/>
      <c r="V13" s="12"/>
      <c r="W13" s="21"/>
      <c r="X13" s="12"/>
      <c r="Y13" s="12"/>
      <c r="Z13" s="89"/>
    </row>
    <row r="14" spans="1:26" ht="69.75" customHeight="1" thickBot="1" x14ac:dyDescent="0.3">
      <c r="A14" s="22" t="s">
        <v>87</v>
      </c>
      <c r="B14" s="16" t="s">
        <v>88</v>
      </c>
      <c r="C14" s="13">
        <v>100</v>
      </c>
      <c r="D14" s="16"/>
      <c r="E14" s="16"/>
      <c r="F14" s="16"/>
      <c r="G14" s="16"/>
      <c r="H14" s="16"/>
      <c r="I14" s="16"/>
      <c r="J14" s="16">
        <v>1</v>
      </c>
      <c r="K14" s="16"/>
      <c r="L14" s="16"/>
      <c r="M14" s="21">
        <v>1</v>
      </c>
      <c r="N14" s="16"/>
      <c r="O14" s="16"/>
      <c r="P14" s="16"/>
      <c r="Q14" s="16">
        <v>1</v>
      </c>
      <c r="R14" s="16"/>
      <c r="S14" s="16"/>
      <c r="T14" s="16"/>
      <c r="U14" s="16"/>
      <c r="V14" s="16"/>
      <c r="W14" s="21">
        <v>1</v>
      </c>
      <c r="X14" s="16">
        <v>100</v>
      </c>
      <c r="Y14" s="16">
        <v>100</v>
      </c>
      <c r="Z14" s="89"/>
    </row>
    <row r="15" spans="1:26" ht="60.75" thickBot="1" x14ac:dyDescent="0.3">
      <c r="A15" s="82" t="s">
        <v>89</v>
      </c>
      <c r="B15" s="12" t="s">
        <v>90</v>
      </c>
      <c r="C15" s="13">
        <v>60</v>
      </c>
      <c r="D15" s="23">
        <v>3</v>
      </c>
      <c r="E15" s="23">
        <v>3</v>
      </c>
      <c r="F15" s="23">
        <v>3</v>
      </c>
      <c r="G15" s="23">
        <v>6</v>
      </c>
      <c r="H15" s="23">
        <v>4</v>
      </c>
      <c r="I15" s="23">
        <v>3</v>
      </c>
      <c r="J15" s="23">
        <v>4</v>
      </c>
      <c r="K15" s="23">
        <v>2</v>
      </c>
      <c r="L15" s="23">
        <v>5</v>
      </c>
      <c r="M15" s="18">
        <v>33</v>
      </c>
      <c r="N15" s="23">
        <v>4</v>
      </c>
      <c r="O15" s="23">
        <v>8</v>
      </c>
      <c r="P15" s="23">
        <v>3</v>
      </c>
      <c r="Q15" s="23">
        <v>6</v>
      </c>
      <c r="R15" s="23">
        <v>4</v>
      </c>
      <c r="S15" s="23">
        <v>4</v>
      </c>
      <c r="T15" s="23">
        <v>4</v>
      </c>
      <c r="U15" s="23">
        <v>3</v>
      </c>
      <c r="V15" s="23">
        <v>5</v>
      </c>
      <c r="W15" s="18">
        <v>41</v>
      </c>
      <c r="X15" s="24">
        <f>W15/M15*100</f>
        <v>124.24242424242425</v>
      </c>
      <c r="Y15" s="85">
        <f>X15*0.6+X16*0.2+X17*0.2</f>
        <v>116.54545454545455</v>
      </c>
      <c r="Z15" s="89"/>
    </row>
    <row r="16" spans="1:26" ht="60.75" thickBot="1" x14ac:dyDescent="0.3">
      <c r="A16" s="83"/>
      <c r="B16" s="12" t="s">
        <v>91</v>
      </c>
      <c r="C16" s="13">
        <v>20</v>
      </c>
      <c r="D16" s="23">
        <v>2</v>
      </c>
      <c r="E16" s="23">
        <v>2</v>
      </c>
      <c r="F16" s="23">
        <v>2</v>
      </c>
      <c r="G16" s="23">
        <v>2</v>
      </c>
      <c r="H16" s="23">
        <v>2</v>
      </c>
      <c r="I16" s="23">
        <v>4</v>
      </c>
      <c r="J16" s="23">
        <v>2</v>
      </c>
      <c r="K16" s="23">
        <v>2</v>
      </c>
      <c r="L16" s="23">
        <v>2</v>
      </c>
      <c r="M16" s="18">
        <v>20</v>
      </c>
      <c r="N16" s="23">
        <v>2</v>
      </c>
      <c r="O16" s="23">
        <v>3</v>
      </c>
      <c r="P16" s="23">
        <v>2</v>
      </c>
      <c r="Q16" s="23">
        <v>2</v>
      </c>
      <c r="R16" s="23">
        <v>3</v>
      </c>
      <c r="S16" s="23">
        <v>4</v>
      </c>
      <c r="T16" s="23">
        <v>2</v>
      </c>
      <c r="U16" s="23">
        <v>2</v>
      </c>
      <c r="V16" s="23">
        <v>2</v>
      </c>
      <c r="W16" s="18">
        <v>22</v>
      </c>
      <c r="X16" s="24">
        <f t="shared" ref="X16:X17" si="1">W16/M16*100</f>
        <v>110.00000000000001</v>
      </c>
      <c r="Y16" s="86"/>
      <c r="Z16" s="89"/>
    </row>
    <row r="17" spans="1:26" ht="60.75" thickBot="1" x14ac:dyDescent="0.3">
      <c r="A17" s="84"/>
      <c r="B17" s="12" t="s">
        <v>92</v>
      </c>
      <c r="C17" s="13">
        <v>20</v>
      </c>
      <c r="D17" s="23">
        <v>1</v>
      </c>
      <c r="E17" s="23">
        <v>1</v>
      </c>
      <c r="F17" s="23">
        <v>1</v>
      </c>
      <c r="G17" s="23">
        <v>1</v>
      </c>
      <c r="H17" s="23">
        <v>1</v>
      </c>
      <c r="I17" s="23">
        <v>1</v>
      </c>
      <c r="J17" s="23">
        <v>1</v>
      </c>
      <c r="K17" s="23">
        <v>1</v>
      </c>
      <c r="L17" s="23">
        <v>1</v>
      </c>
      <c r="M17" s="18">
        <v>9</v>
      </c>
      <c r="N17" s="23">
        <v>1</v>
      </c>
      <c r="O17" s="23">
        <v>1</v>
      </c>
      <c r="P17" s="23">
        <v>1</v>
      </c>
      <c r="Q17" s="23">
        <v>1</v>
      </c>
      <c r="R17" s="23">
        <v>1</v>
      </c>
      <c r="S17" s="23">
        <v>1</v>
      </c>
      <c r="T17" s="23">
        <v>1</v>
      </c>
      <c r="U17" s="23">
        <v>1</v>
      </c>
      <c r="V17" s="23">
        <v>1</v>
      </c>
      <c r="W17" s="18">
        <v>9</v>
      </c>
      <c r="X17" s="24">
        <f t="shared" si="1"/>
        <v>100</v>
      </c>
      <c r="Y17" s="87"/>
      <c r="Z17" s="89"/>
    </row>
    <row r="18" spans="1:26" ht="75.75" thickBot="1" x14ac:dyDescent="0.3">
      <c r="A18" s="22" t="s">
        <v>93</v>
      </c>
      <c r="B18" s="16" t="s">
        <v>94</v>
      </c>
      <c r="C18" s="13"/>
      <c r="D18" s="17">
        <v>1</v>
      </c>
      <c r="E18" s="17">
        <v>1</v>
      </c>
      <c r="F18" s="17">
        <v>1</v>
      </c>
      <c r="G18" s="17">
        <v>1</v>
      </c>
      <c r="H18" s="17">
        <v>1</v>
      </c>
      <c r="I18" s="17">
        <v>1</v>
      </c>
      <c r="J18" s="17">
        <v>1</v>
      </c>
      <c r="K18" s="17">
        <v>1</v>
      </c>
      <c r="L18" s="17">
        <v>2</v>
      </c>
      <c r="M18" s="18">
        <v>10</v>
      </c>
      <c r="N18" s="17">
        <v>1</v>
      </c>
      <c r="O18" s="17">
        <v>1</v>
      </c>
      <c r="P18" s="17">
        <v>1</v>
      </c>
      <c r="Q18" s="17">
        <v>1</v>
      </c>
      <c r="R18" s="17">
        <v>1</v>
      </c>
      <c r="S18" s="17">
        <v>1</v>
      </c>
      <c r="T18" s="17">
        <v>1</v>
      </c>
      <c r="U18" s="17">
        <v>1</v>
      </c>
      <c r="V18" s="17">
        <v>2</v>
      </c>
      <c r="W18" s="18">
        <v>10</v>
      </c>
      <c r="X18" s="17">
        <v>100</v>
      </c>
      <c r="Y18" s="16">
        <v>100</v>
      </c>
      <c r="Z18" s="89"/>
    </row>
    <row r="19" spans="1:26" ht="60.75" thickBot="1" x14ac:dyDescent="0.3">
      <c r="A19" s="19" t="s">
        <v>95</v>
      </c>
      <c r="B19" s="12" t="s">
        <v>96</v>
      </c>
      <c r="C19" s="13"/>
      <c r="D19" s="23" t="s">
        <v>78</v>
      </c>
      <c r="E19" s="23">
        <v>1</v>
      </c>
      <c r="F19" s="23" t="s">
        <v>78</v>
      </c>
      <c r="G19" s="23" t="s">
        <v>78</v>
      </c>
      <c r="H19" s="23" t="s">
        <v>78</v>
      </c>
      <c r="I19" s="23" t="s">
        <v>78</v>
      </c>
      <c r="J19" s="23" t="s">
        <v>78</v>
      </c>
      <c r="K19" s="23" t="s">
        <v>78</v>
      </c>
      <c r="L19" s="23" t="s">
        <v>78</v>
      </c>
      <c r="M19" s="23">
        <v>1</v>
      </c>
      <c r="N19" s="23"/>
      <c r="O19" s="23"/>
      <c r="P19" s="23"/>
      <c r="Q19" s="23"/>
      <c r="R19" s="23"/>
      <c r="S19" s="23"/>
      <c r="T19" s="23"/>
      <c r="U19" s="23"/>
      <c r="V19" s="23"/>
      <c r="W19" s="23">
        <v>0</v>
      </c>
      <c r="X19" s="23">
        <v>0</v>
      </c>
      <c r="Y19" s="12">
        <v>0</v>
      </c>
      <c r="Z19" s="89"/>
    </row>
    <row r="20" spans="1:26" ht="45.75" thickBot="1" x14ac:dyDescent="0.3">
      <c r="A20" s="91" t="s">
        <v>97</v>
      </c>
      <c r="B20" s="16" t="s">
        <v>98</v>
      </c>
      <c r="C20" s="13"/>
      <c r="D20" s="17"/>
      <c r="E20" s="17"/>
      <c r="F20" s="17"/>
      <c r="G20" s="17"/>
      <c r="H20" s="17"/>
      <c r="I20" s="17"/>
      <c r="J20" s="17"/>
      <c r="K20" s="17"/>
      <c r="L20" s="17"/>
      <c r="M20" s="18"/>
      <c r="N20" s="17"/>
      <c r="O20" s="17"/>
      <c r="P20" s="17"/>
      <c r="Q20" s="17"/>
      <c r="R20" s="17"/>
      <c r="S20" s="17"/>
      <c r="T20" s="17"/>
      <c r="U20" s="17"/>
      <c r="V20" s="17"/>
      <c r="W20" s="18"/>
      <c r="X20" s="17"/>
      <c r="Y20" s="94"/>
      <c r="Z20" s="89"/>
    </row>
    <row r="21" spans="1:26" ht="60.75" thickBot="1" x14ac:dyDescent="0.3">
      <c r="A21" s="93"/>
      <c r="B21" s="16" t="s">
        <v>99</v>
      </c>
      <c r="C21" s="13"/>
      <c r="D21" s="17"/>
      <c r="E21" s="17"/>
      <c r="F21" s="17"/>
      <c r="G21" s="17"/>
      <c r="H21" s="17"/>
      <c r="I21" s="17"/>
      <c r="J21" s="17"/>
      <c r="K21" s="17"/>
      <c r="L21" s="17"/>
      <c r="M21" s="18"/>
      <c r="N21" s="17"/>
      <c r="O21" s="17"/>
      <c r="P21" s="17"/>
      <c r="Q21" s="17"/>
      <c r="R21" s="17"/>
      <c r="S21" s="17"/>
      <c r="T21" s="17"/>
      <c r="U21" s="17"/>
      <c r="V21" s="17"/>
      <c r="W21" s="18"/>
      <c r="X21" s="17"/>
      <c r="Y21" s="96"/>
      <c r="Z21" s="90"/>
    </row>
    <row r="22" spans="1:26" ht="21.75" thickBot="1" x14ac:dyDescent="0.4">
      <c r="A22" s="79" t="s">
        <v>40</v>
      </c>
      <c r="B22" s="80"/>
      <c r="C22" s="80"/>
      <c r="D22" s="80"/>
      <c r="E22" s="80"/>
      <c r="F22" s="80"/>
      <c r="G22" s="80"/>
      <c r="H22" s="80"/>
      <c r="I22" s="80"/>
      <c r="J22" s="80"/>
      <c r="K22" s="80"/>
      <c r="L22" s="80"/>
      <c r="M22" s="80"/>
      <c r="N22" s="80"/>
      <c r="O22" s="80"/>
      <c r="P22" s="80"/>
      <c r="Q22" s="80"/>
      <c r="R22" s="80"/>
      <c r="S22" s="80"/>
      <c r="T22" s="80"/>
      <c r="U22" s="80"/>
      <c r="V22" s="80"/>
      <c r="W22" s="80"/>
      <c r="X22" s="80"/>
      <c r="Y22" s="80"/>
      <c r="Z22" s="81"/>
    </row>
    <row r="23" spans="1:26" ht="45.75" thickBot="1" x14ac:dyDescent="0.3">
      <c r="A23" s="19" t="s">
        <v>100</v>
      </c>
      <c r="B23" s="12" t="s">
        <v>101</v>
      </c>
      <c r="C23" s="13">
        <v>100</v>
      </c>
      <c r="D23" s="23">
        <v>1</v>
      </c>
      <c r="E23" s="23">
        <v>1</v>
      </c>
      <c r="F23" s="23">
        <v>0</v>
      </c>
      <c r="G23" s="23">
        <v>1</v>
      </c>
      <c r="H23" s="23">
        <v>0</v>
      </c>
      <c r="I23" s="23">
        <v>0</v>
      </c>
      <c r="J23" s="23">
        <v>2</v>
      </c>
      <c r="K23" s="23">
        <v>2</v>
      </c>
      <c r="L23" s="23">
        <v>0</v>
      </c>
      <c r="M23" s="18">
        <v>7</v>
      </c>
      <c r="N23" s="23">
        <v>1</v>
      </c>
      <c r="O23" s="23">
        <v>0</v>
      </c>
      <c r="P23" s="23">
        <v>0</v>
      </c>
      <c r="Q23" s="23">
        <v>1</v>
      </c>
      <c r="R23" s="23">
        <v>0</v>
      </c>
      <c r="S23" s="23">
        <v>0</v>
      </c>
      <c r="T23" s="23">
        <v>2</v>
      </c>
      <c r="U23" s="23">
        <v>3</v>
      </c>
      <c r="V23" s="23">
        <v>0</v>
      </c>
      <c r="W23" s="18">
        <v>7</v>
      </c>
      <c r="X23" s="23">
        <v>100</v>
      </c>
      <c r="Y23" s="12">
        <v>100</v>
      </c>
      <c r="Z23" s="88">
        <f>(Y23+Y24+Y25+Y28)/4</f>
        <v>111.13874999999999</v>
      </c>
    </row>
    <row r="24" spans="1:26" ht="60.75" thickBot="1" x14ac:dyDescent="0.3">
      <c r="A24" s="22" t="s">
        <v>102</v>
      </c>
      <c r="B24" s="16" t="s">
        <v>103</v>
      </c>
      <c r="C24" s="13">
        <v>100</v>
      </c>
      <c r="D24" s="17">
        <v>1</v>
      </c>
      <c r="E24" s="17">
        <v>1</v>
      </c>
      <c r="F24" s="17">
        <v>0</v>
      </c>
      <c r="G24" s="17">
        <v>3</v>
      </c>
      <c r="H24" s="17">
        <v>0</v>
      </c>
      <c r="I24" s="17">
        <v>0</v>
      </c>
      <c r="J24" s="17">
        <v>1</v>
      </c>
      <c r="K24" s="17">
        <v>2</v>
      </c>
      <c r="L24" s="17">
        <v>1</v>
      </c>
      <c r="M24" s="18">
        <v>9</v>
      </c>
      <c r="N24" s="17">
        <v>3</v>
      </c>
      <c r="O24" s="17">
        <v>1</v>
      </c>
      <c r="P24" s="17">
        <v>0</v>
      </c>
      <c r="Q24" s="17">
        <v>1</v>
      </c>
      <c r="R24" s="17">
        <v>0</v>
      </c>
      <c r="S24" s="17">
        <v>0</v>
      </c>
      <c r="T24" s="17">
        <v>1</v>
      </c>
      <c r="U24" s="17">
        <v>2</v>
      </c>
      <c r="V24" s="17">
        <v>1</v>
      </c>
      <c r="W24" s="18">
        <v>9</v>
      </c>
      <c r="X24" s="17">
        <v>100</v>
      </c>
      <c r="Y24" s="16">
        <v>100</v>
      </c>
      <c r="Z24" s="89"/>
    </row>
    <row r="25" spans="1:26" ht="30.75" thickBot="1" x14ac:dyDescent="0.3">
      <c r="A25" s="82" t="s">
        <v>104</v>
      </c>
      <c r="B25" s="12" t="s">
        <v>105</v>
      </c>
      <c r="C25" s="13">
        <v>30</v>
      </c>
      <c r="D25" s="23">
        <v>1</v>
      </c>
      <c r="E25" s="23">
        <v>1</v>
      </c>
      <c r="F25" s="23">
        <v>0</v>
      </c>
      <c r="G25" s="23">
        <v>5</v>
      </c>
      <c r="H25" s="23">
        <v>1</v>
      </c>
      <c r="I25" s="23">
        <v>0</v>
      </c>
      <c r="J25" s="23">
        <v>1</v>
      </c>
      <c r="K25" s="23">
        <v>2</v>
      </c>
      <c r="L25" s="23">
        <v>1</v>
      </c>
      <c r="M25" s="18">
        <v>12</v>
      </c>
      <c r="N25" s="23">
        <v>1</v>
      </c>
      <c r="O25" s="23">
        <v>0</v>
      </c>
      <c r="P25" s="23">
        <v>0</v>
      </c>
      <c r="Q25" s="23">
        <v>4</v>
      </c>
      <c r="R25" s="23">
        <v>0</v>
      </c>
      <c r="S25" s="23">
        <v>0</v>
      </c>
      <c r="T25" s="23">
        <v>2</v>
      </c>
      <c r="U25" s="23">
        <v>3</v>
      </c>
      <c r="V25" s="23">
        <v>0</v>
      </c>
      <c r="W25" s="18">
        <v>10</v>
      </c>
      <c r="X25" s="24">
        <v>83.33</v>
      </c>
      <c r="Y25" s="97">
        <v>91.78</v>
      </c>
      <c r="Z25" s="89"/>
    </row>
    <row r="26" spans="1:26" ht="30.75" thickBot="1" x14ac:dyDescent="0.3">
      <c r="A26" s="83"/>
      <c r="B26" s="12" t="s">
        <v>106</v>
      </c>
      <c r="C26" s="13">
        <v>40</v>
      </c>
      <c r="D26" s="23">
        <v>1</v>
      </c>
      <c r="E26" s="23">
        <v>1</v>
      </c>
      <c r="F26" s="23">
        <v>0</v>
      </c>
      <c r="G26" s="23">
        <v>2</v>
      </c>
      <c r="H26" s="23">
        <v>1</v>
      </c>
      <c r="I26" s="23">
        <v>0</v>
      </c>
      <c r="J26" s="23">
        <v>1</v>
      </c>
      <c r="K26" s="23">
        <v>1</v>
      </c>
      <c r="L26" s="23">
        <v>0</v>
      </c>
      <c r="M26" s="18">
        <v>7</v>
      </c>
      <c r="N26" s="23">
        <v>0</v>
      </c>
      <c r="O26" s="23">
        <v>1</v>
      </c>
      <c r="P26" s="23">
        <v>0</v>
      </c>
      <c r="Q26" s="23">
        <v>3</v>
      </c>
      <c r="R26" s="23">
        <v>0</v>
      </c>
      <c r="S26" s="23">
        <v>0</v>
      </c>
      <c r="T26" s="23">
        <v>1</v>
      </c>
      <c r="U26" s="23">
        <v>1</v>
      </c>
      <c r="V26" s="23">
        <v>0</v>
      </c>
      <c r="W26" s="18">
        <v>6</v>
      </c>
      <c r="X26" s="24">
        <v>85.71</v>
      </c>
      <c r="Y26" s="98"/>
      <c r="Z26" s="89"/>
    </row>
    <row r="27" spans="1:26" ht="30.75" thickBot="1" x14ac:dyDescent="0.3">
      <c r="A27" s="84"/>
      <c r="B27" s="12" t="s">
        <v>107</v>
      </c>
      <c r="C27" s="13">
        <v>30</v>
      </c>
      <c r="D27" s="23">
        <v>2</v>
      </c>
      <c r="E27" s="23">
        <v>1</v>
      </c>
      <c r="F27" s="23">
        <v>1</v>
      </c>
      <c r="G27" s="23">
        <v>5</v>
      </c>
      <c r="H27" s="23">
        <v>1</v>
      </c>
      <c r="I27" s="23">
        <v>0</v>
      </c>
      <c r="J27" s="23">
        <v>0</v>
      </c>
      <c r="K27" s="23">
        <v>2</v>
      </c>
      <c r="L27" s="23">
        <v>0</v>
      </c>
      <c r="M27" s="18">
        <v>12</v>
      </c>
      <c r="N27" s="23">
        <v>0</v>
      </c>
      <c r="O27" s="23">
        <v>0</v>
      </c>
      <c r="P27" s="23">
        <v>1</v>
      </c>
      <c r="Q27" s="23">
        <v>4</v>
      </c>
      <c r="R27" s="23">
        <v>0</v>
      </c>
      <c r="S27" s="23">
        <v>0</v>
      </c>
      <c r="T27" s="23">
        <v>6</v>
      </c>
      <c r="U27" s="23">
        <v>2</v>
      </c>
      <c r="V27" s="23">
        <v>0</v>
      </c>
      <c r="W27" s="18">
        <v>13</v>
      </c>
      <c r="X27" s="24">
        <v>108.33</v>
      </c>
      <c r="Y27" s="99"/>
      <c r="Z27" s="89"/>
    </row>
    <row r="28" spans="1:26" ht="30.75" thickBot="1" x14ac:dyDescent="0.3">
      <c r="A28" s="91" t="s">
        <v>108</v>
      </c>
      <c r="B28" s="16" t="s">
        <v>109</v>
      </c>
      <c r="C28" s="13">
        <v>50</v>
      </c>
      <c r="D28" s="17">
        <v>0</v>
      </c>
      <c r="E28" s="17">
        <v>0</v>
      </c>
      <c r="F28" s="17">
        <v>0</v>
      </c>
      <c r="G28" s="17">
        <v>3</v>
      </c>
      <c r="H28" s="17">
        <v>0</v>
      </c>
      <c r="I28" s="17">
        <v>10</v>
      </c>
      <c r="J28" s="17">
        <v>3</v>
      </c>
      <c r="K28" s="17">
        <v>2</v>
      </c>
      <c r="L28" s="17">
        <v>0</v>
      </c>
      <c r="M28" s="18">
        <v>18</v>
      </c>
      <c r="N28" s="17">
        <v>0</v>
      </c>
      <c r="O28" s="17">
        <v>0</v>
      </c>
      <c r="P28" s="17">
        <v>0</v>
      </c>
      <c r="Q28" s="17">
        <v>0</v>
      </c>
      <c r="R28" s="17">
        <v>0</v>
      </c>
      <c r="S28" s="17">
        <v>10</v>
      </c>
      <c r="T28" s="17">
        <v>1</v>
      </c>
      <c r="U28" s="17">
        <v>0</v>
      </c>
      <c r="V28" s="17">
        <v>0</v>
      </c>
      <c r="W28" s="18">
        <v>11</v>
      </c>
      <c r="X28" s="25">
        <v>61.11</v>
      </c>
      <c r="Y28" s="94">
        <f>X28*0.5+X29*0.5</f>
        <v>152.77500000000001</v>
      </c>
      <c r="Z28" s="89"/>
    </row>
    <row r="29" spans="1:26" ht="30.75" thickBot="1" x14ac:dyDescent="0.3">
      <c r="A29" s="92"/>
      <c r="B29" s="16" t="s">
        <v>110</v>
      </c>
      <c r="C29" s="13">
        <v>50</v>
      </c>
      <c r="D29" s="17">
        <v>0</v>
      </c>
      <c r="E29" s="17">
        <v>0</v>
      </c>
      <c r="F29" s="17">
        <v>0</v>
      </c>
      <c r="G29" s="17">
        <v>24</v>
      </c>
      <c r="H29" s="17">
        <v>0</v>
      </c>
      <c r="I29" s="17">
        <v>100</v>
      </c>
      <c r="J29" s="17">
        <v>20</v>
      </c>
      <c r="K29" s="17">
        <v>0</v>
      </c>
      <c r="L29" s="17">
        <v>0</v>
      </c>
      <c r="M29" s="18">
        <v>144</v>
      </c>
      <c r="N29" s="17">
        <v>0</v>
      </c>
      <c r="O29" s="17">
        <v>0</v>
      </c>
      <c r="P29" s="17">
        <v>0</v>
      </c>
      <c r="Q29" s="17">
        <v>0</v>
      </c>
      <c r="R29" s="17">
        <v>0</v>
      </c>
      <c r="S29" s="17">
        <v>332</v>
      </c>
      <c r="T29" s="17">
        <v>20</v>
      </c>
      <c r="U29" s="17">
        <v>0</v>
      </c>
      <c r="V29" s="17">
        <v>0</v>
      </c>
      <c r="W29" s="18">
        <v>352</v>
      </c>
      <c r="X29" s="25">
        <v>244.44</v>
      </c>
      <c r="Y29" s="95"/>
      <c r="Z29" s="89"/>
    </row>
    <row r="30" spans="1:26" ht="30.75" thickBot="1" x14ac:dyDescent="0.3">
      <c r="A30" s="93"/>
      <c r="B30" s="16" t="s">
        <v>111</v>
      </c>
      <c r="C30" s="13"/>
      <c r="D30" s="17">
        <v>0</v>
      </c>
      <c r="E30" s="17">
        <v>0</v>
      </c>
      <c r="F30" s="17">
        <v>0</v>
      </c>
      <c r="G30" s="17">
        <v>50</v>
      </c>
      <c r="H30" s="17">
        <v>0</v>
      </c>
      <c r="I30" s="17">
        <v>0</v>
      </c>
      <c r="J30" s="17">
        <v>15</v>
      </c>
      <c r="K30" s="17">
        <v>0</v>
      </c>
      <c r="L30" s="17">
        <v>0</v>
      </c>
      <c r="M30" s="18">
        <v>65</v>
      </c>
      <c r="N30" s="17">
        <v>0</v>
      </c>
      <c r="O30" s="17">
        <v>0</v>
      </c>
      <c r="P30" s="17">
        <v>0</v>
      </c>
      <c r="Q30" s="17">
        <v>0</v>
      </c>
      <c r="R30" s="17">
        <v>0</v>
      </c>
      <c r="S30" s="17">
        <v>9435</v>
      </c>
      <c r="T30" s="17">
        <v>99</v>
      </c>
      <c r="U30" s="17">
        <v>0</v>
      </c>
      <c r="V30" s="17">
        <v>0</v>
      </c>
      <c r="W30" s="18">
        <v>9534</v>
      </c>
      <c r="X30" s="17">
        <v>14667.69</v>
      </c>
      <c r="Y30" s="96"/>
      <c r="Z30" s="90"/>
    </row>
    <row r="31" spans="1:26" ht="21.75" thickBot="1" x14ac:dyDescent="0.4">
      <c r="A31" s="79" t="s">
        <v>31</v>
      </c>
      <c r="B31" s="80"/>
      <c r="C31" s="80"/>
      <c r="D31" s="80"/>
      <c r="E31" s="80"/>
      <c r="F31" s="80"/>
      <c r="G31" s="80"/>
      <c r="H31" s="80"/>
      <c r="I31" s="80"/>
      <c r="J31" s="80"/>
      <c r="K31" s="80"/>
      <c r="L31" s="80"/>
      <c r="M31" s="80"/>
      <c r="N31" s="80"/>
      <c r="O31" s="80"/>
      <c r="P31" s="80"/>
      <c r="Q31" s="80"/>
      <c r="R31" s="80"/>
      <c r="S31" s="80"/>
      <c r="T31" s="80"/>
      <c r="U31" s="80"/>
      <c r="V31" s="80"/>
      <c r="W31" s="80"/>
      <c r="X31" s="80"/>
      <c r="Y31" s="80"/>
      <c r="Z31" s="81"/>
    </row>
    <row r="32" spans="1:26" ht="30.75" thickBot="1" x14ac:dyDescent="0.3">
      <c r="A32" s="82" t="s">
        <v>112</v>
      </c>
      <c r="B32" s="12" t="s">
        <v>113</v>
      </c>
      <c r="C32" s="13">
        <v>30</v>
      </c>
      <c r="D32" s="23">
        <v>3</v>
      </c>
      <c r="E32" s="23">
        <v>6</v>
      </c>
      <c r="F32" s="23">
        <v>1</v>
      </c>
      <c r="G32" s="23">
        <v>3</v>
      </c>
      <c r="H32" s="23">
        <v>8</v>
      </c>
      <c r="I32" s="23"/>
      <c r="J32" s="23">
        <v>10</v>
      </c>
      <c r="K32" s="23">
        <v>9</v>
      </c>
      <c r="L32" s="23">
        <v>0</v>
      </c>
      <c r="M32" s="18">
        <v>40</v>
      </c>
      <c r="N32" s="23"/>
      <c r="O32" s="23"/>
      <c r="P32" s="23"/>
      <c r="Q32" s="23"/>
      <c r="R32" s="23"/>
      <c r="S32" s="23"/>
      <c r="T32" s="23"/>
      <c r="U32" s="23"/>
      <c r="V32" s="23"/>
      <c r="W32" s="18">
        <v>32</v>
      </c>
      <c r="X32" s="23">
        <v>80</v>
      </c>
      <c r="Y32" s="100">
        <v>56.75</v>
      </c>
      <c r="Z32" s="88">
        <f>(Y32+Y38+Y44+Y45+Y54+Y56+Y59)/7</f>
        <v>66.093071061492111</v>
      </c>
    </row>
    <row r="33" spans="1:26" ht="45.75" thickBot="1" x14ac:dyDescent="0.3">
      <c r="A33" s="83"/>
      <c r="B33" s="12" t="s">
        <v>114</v>
      </c>
      <c r="C33" s="13">
        <v>20</v>
      </c>
      <c r="D33" s="23">
        <v>0</v>
      </c>
      <c r="E33" s="23">
        <v>22</v>
      </c>
      <c r="F33" s="23">
        <v>0</v>
      </c>
      <c r="G33" s="23">
        <v>0</v>
      </c>
      <c r="H33" s="23">
        <v>20</v>
      </c>
      <c r="I33" s="23"/>
      <c r="J33" s="23">
        <v>0</v>
      </c>
      <c r="K33" s="23">
        <v>0</v>
      </c>
      <c r="L33" s="23">
        <v>0</v>
      </c>
      <c r="M33" s="18">
        <v>42</v>
      </c>
      <c r="N33" s="23"/>
      <c r="O33" s="23"/>
      <c r="P33" s="23"/>
      <c r="Q33" s="23"/>
      <c r="R33" s="23"/>
      <c r="S33" s="23"/>
      <c r="T33" s="23"/>
      <c r="U33" s="23"/>
      <c r="V33" s="23"/>
      <c r="W33" s="18">
        <v>46</v>
      </c>
      <c r="X33" s="24">
        <f>W34/M34*100</f>
        <v>56.969696969696905</v>
      </c>
      <c r="Y33" s="101"/>
      <c r="Z33" s="89"/>
    </row>
    <row r="34" spans="1:26" ht="30.75" thickBot="1" x14ac:dyDescent="0.3">
      <c r="A34" s="83"/>
      <c r="B34" s="12" t="s">
        <v>115</v>
      </c>
      <c r="C34" s="13">
        <v>5</v>
      </c>
      <c r="D34" s="23">
        <v>0</v>
      </c>
      <c r="E34" s="23">
        <v>0.5</v>
      </c>
      <c r="F34" s="23">
        <v>0</v>
      </c>
      <c r="G34" s="23">
        <v>0</v>
      </c>
      <c r="H34" s="23">
        <v>0.6</v>
      </c>
      <c r="I34" s="23"/>
      <c r="J34" s="23">
        <v>0</v>
      </c>
      <c r="K34" s="23">
        <v>0</v>
      </c>
      <c r="L34" s="23">
        <v>0</v>
      </c>
      <c r="M34" s="18">
        <v>0.55000000000000004</v>
      </c>
      <c r="N34" s="23">
        <v>0.44</v>
      </c>
      <c r="O34" s="23">
        <v>0.37</v>
      </c>
      <c r="P34" s="23">
        <v>0</v>
      </c>
      <c r="Q34" s="23">
        <v>0</v>
      </c>
      <c r="R34" s="23">
        <v>0.13</v>
      </c>
      <c r="S34" s="23">
        <v>0</v>
      </c>
      <c r="T34" s="23">
        <v>0</v>
      </c>
      <c r="U34" s="23">
        <v>0</v>
      </c>
      <c r="V34" s="23">
        <v>0</v>
      </c>
      <c r="W34" s="18">
        <v>0.31333333333333302</v>
      </c>
      <c r="X34" s="23">
        <v>56.36</v>
      </c>
      <c r="Y34" s="101"/>
      <c r="Z34" s="89"/>
    </row>
    <row r="35" spans="1:26" ht="45.75" thickBot="1" x14ac:dyDescent="0.3">
      <c r="A35" s="83"/>
      <c r="B35" s="12" t="s">
        <v>116</v>
      </c>
      <c r="C35" s="13">
        <v>35</v>
      </c>
      <c r="D35" s="23">
        <v>0</v>
      </c>
      <c r="E35" s="23">
        <v>0.4</v>
      </c>
      <c r="F35" s="23">
        <v>0</v>
      </c>
      <c r="G35" s="23">
        <v>0</v>
      </c>
      <c r="H35" s="23">
        <v>0.4</v>
      </c>
      <c r="I35" s="23"/>
      <c r="J35" s="23">
        <v>0</v>
      </c>
      <c r="K35" s="23">
        <v>0</v>
      </c>
      <c r="L35" s="23">
        <v>0</v>
      </c>
      <c r="M35" s="18">
        <v>0.4</v>
      </c>
      <c r="N35" s="23"/>
      <c r="O35" s="23"/>
      <c r="P35" s="23"/>
      <c r="Q35" s="23"/>
      <c r="R35" s="23"/>
      <c r="S35" s="23"/>
      <c r="T35" s="23"/>
      <c r="U35" s="23"/>
      <c r="V35" s="23"/>
      <c r="W35" s="18">
        <v>0.39</v>
      </c>
      <c r="X35" s="23">
        <f>W35/M35*100</f>
        <v>97.5</v>
      </c>
      <c r="Y35" s="101"/>
      <c r="Z35" s="89"/>
    </row>
    <row r="36" spans="1:26" ht="30.75" thickBot="1" x14ac:dyDescent="0.3">
      <c r="A36" s="83"/>
      <c r="B36" s="12" t="s">
        <v>117</v>
      </c>
      <c r="C36" s="13">
        <v>5</v>
      </c>
      <c r="D36" s="23">
        <v>0</v>
      </c>
      <c r="E36" s="23">
        <v>0.6</v>
      </c>
      <c r="F36" s="23">
        <v>0</v>
      </c>
      <c r="G36" s="23">
        <v>0</v>
      </c>
      <c r="H36" s="23">
        <v>1.3</v>
      </c>
      <c r="I36" s="23"/>
      <c r="J36" s="23">
        <v>0</v>
      </c>
      <c r="K36" s="23">
        <v>0</v>
      </c>
      <c r="L36" s="23">
        <v>0</v>
      </c>
      <c r="M36" s="18">
        <v>0.95</v>
      </c>
      <c r="N36" s="23"/>
      <c r="O36" s="23"/>
      <c r="P36" s="23"/>
      <c r="Q36" s="23"/>
      <c r="R36" s="23"/>
      <c r="S36" s="23"/>
      <c r="T36" s="23"/>
      <c r="U36" s="23"/>
      <c r="V36" s="23"/>
      <c r="W36" s="18">
        <v>0.61</v>
      </c>
      <c r="X36" s="24">
        <f>W36/M36*100</f>
        <v>64.21052631578948</v>
      </c>
      <c r="Y36" s="101"/>
      <c r="Z36" s="89"/>
    </row>
    <row r="37" spans="1:26" ht="75.75" thickBot="1" x14ac:dyDescent="0.3">
      <c r="A37" s="84"/>
      <c r="B37" s="12" t="s">
        <v>118</v>
      </c>
      <c r="C37" s="13">
        <v>5</v>
      </c>
      <c r="D37" s="23">
        <v>0</v>
      </c>
      <c r="E37" s="23">
        <v>0</v>
      </c>
      <c r="F37" s="23">
        <v>0</v>
      </c>
      <c r="G37" s="23">
        <v>0</v>
      </c>
      <c r="H37" s="23">
        <v>0</v>
      </c>
      <c r="I37" s="23"/>
      <c r="J37" s="23">
        <v>0</v>
      </c>
      <c r="K37" s="23">
        <v>0</v>
      </c>
      <c r="L37" s="23">
        <v>0</v>
      </c>
      <c r="M37" s="18">
        <v>0</v>
      </c>
      <c r="N37" s="23">
        <v>0</v>
      </c>
      <c r="O37" s="23">
        <v>0</v>
      </c>
      <c r="P37" s="23">
        <v>0</v>
      </c>
      <c r="Q37" s="23">
        <v>0</v>
      </c>
      <c r="R37" s="23">
        <v>0</v>
      </c>
      <c r="S37" s="23">
        <v>0</v>
      </c>
      <c r="T37" s="23">
        <v>0</v>
      </c>
      <c r="U37" s="23">
        <v>0</v>
      </c>
      <c r="V37" s="23">
        <v>0</v>
      </c>
      <c r="W37" s="18">
        <v>0</v>
      </c>
      <c r="X37" s="23">
        <v>0</v>
      </c>
      <c r="Y37" s="102"/>
      <c r="Z37" s="89"/>
    </row>
    <row r="38" spans="1:26" ht="15.75" thickBot="1" x14ac:dyDescent="0.3">
      <c r="A38" s="91" t="s">
        <v>119</v>
      </c>
      <c r="B38" s="16" t="s">
        <v>120</v>
      </c>
      <c r="C38" s="13">
        <v>15</v>
      </c>
      <c r="D38" s="26">
        <v>6</v>
      </c>
      <c r="E38" s="26">
        <v>5</v>
      </c>
      <c r="F38" s="26">
        <v>5</v>
      </c>
      <c r="G38" s="26">
        <v>0</v>
      </c>
      <c r="H38" s="26">
        <v>100</v>
      </c>
      <c r="I38" s="26">
        <v>0</v>
      </c>
      <c r="J38" s="26">
        <v>14</v>
      </c>
      <c r="K38" s="26">
        <v>25</v>
      </c>
      <c r="L38" s="26">
        <v>7</v>
      </c>
      <c r="M38" s="21">
        <v>162</v>
      </c>
      <c r="N38" s="16"/>
      <c r="O38" s="16"/>
      <c r="P38" s="16"/>
      <c r="Q38" s="16"/>
      <c r="R38" s="16"/>
      <c r="S38" s="16">
        <v>70</v>
      </c>
      <c r="T38" s="16" t="s">
        <v>78</v>
      </c>
      <c r="U38" s="16" t="s">
        <v>78</v>
      </c>
      <c r="V38" s="16" t="s">
        <v>78</v>
      </c>
      <c r="W38" s="21">
        <v>70</v>
      </c>
      <c r="X38" s="27">
        <f>S38/M38*100</f>
        <v>43.209876543209873</v>
      </c>
      <c r="Y38" s="94">
        <f>X38*0.15+X39*0.2+X40*0.15+X41*0.15+X42*0.2+X43*0.15</f>
        <v>80.851497430444809</v>
      </c>
      <c r="Z38" s="89"/>
    </row>
    <row r="39" spans="1:26" ht="15.75" thickBot="1" x14ac:dyDescent="0.3">
      <c r="A39" s="92"/>
      <c r="B39" s="16" t="s">
        <v>121</v>
      </c>
      <c r="C39" s="13">
        <v>20</v>
      </c>
      <c r="D39" s="26"/>
      <c r="E39" s="26"/>
      <c r="F39" s="26"/>
      <c r="G39" s="26"/>
      <c r="H39" s="26"/>
      <c r="I39" s="26">
        <v>1.21</v>
      </c>
      <c r="J39" s="26"/>
      <c r="K39" s="26"/>
      <c r="L39" s="26"/>
      <c r="M39" s="21">
        <f>I39</f>
        <v>1.21</v>
      </c>
      <c r="N39" s="16"/>
      <c r="O39" s="16"/>
      <c r="P39" s="16"/>
      <c r="Q39" s="16"/>
      <c r="R39" s="16"/>
      <c r="S39" s="16">
        <v>0.88</v>
      </c>
      <c r="T39" s="16"/>
      <c r="U39" s="16"/>
      <c r="V39" s="16"/>
      <c r="W39" s="21">
        <f>S39</f>
        <v>0.88</v>
      </c>
      <c r="X39" s="27">
        <f>W39/M39*100</f>
        <v>72.727272727272734</v>
      </c>
      <c r="Y39" s="95"/>
      <c r="Z39" s="89"/>
    </row>
    <row r="40" spans="1:26" ht="15.75" thickBot="1" x14ac:dyDescent="0.3">
      <c r="A40" s="92"/>
      <c r="B40" s="16" t="s">
        <v>122</v>
      </c>
      <c r="C40" s="13">
        <v>15</v>
      </c>
      <c r="D40" s="26"/>
      <c r="E40" s="26"/>
      <c r="F40" s="26"/>
      <c r="G40" s="26"/>
      <c r="H40" s="26"/>
      <c r="I40" s="26">
        <v>1.1399999999999999</v>
      </c>
      <c r="J40" s="26"/>
      <c r="K40" s="26"/>
      <c r="L40" s="26"/>
      <c r="M40" s="21">
        <f t="shared" ref="M40:M43" si="2">I40</f>
        <v>1.1399999999999999</v>
      </c>
      <c r="N40" s="16"/>
      <c r="O40" s="16"/>
      <c r="P40" s="16"/>
      <c r="Q40" s="16"/>
      <c r="R40" s="16"/>
      <c r="S40" s="16">
        <v>1</v>
      </c>
      <c r="T40" s="16"/>
      <c r="U40" s="16"/>
      <c r="V40" s="16"/>
      <c r="W40" s="21">
        <f t="shared" ref="W40:W43" si="3">S40</f>
        <v>1</v>
      </c>
      <c r="X40" s="27">
        <f t="shared" ref="X40:X43" si="4">W40/M40*100</f>
        <v>87.719298245614041</v>
      </c>
      <c r="Y40" s="95"/>
      <c r="Z40" s="89"/>
    </row>
    <row r="41" spans="1:26" ht="30.75" thickBot="1" x14ac:dyDescent="0.3">
      <c r="A41" s="92"/>
      <c r="B41" s="16" t="s">
        <v>123</v>
      </c>
      <c r="C41" s="13">
        <v>15</v>
      </c>
      <c r="D41" s="26"/>
      <c r="E41" s="26"/>
      <c r="F41" s="26"/>
      <c r="G41" s="26"/>
      <c r="H41" s="26"/>
      <c r="I41" s="26">
        <v>9.9700000000000006</v>
      </c>
      <c r="J41" s="26"/>
      <c r="K41" s="26"/>
      <c r="L41" s="26"/>
      <c r="M41" s="21">
        <f t="shared" si="2"/>
        <v>9.9700000000000006</v>
      </c>
      <c r="N41" s="16"/>
      <c r="O41" s="16"/>
      <c r="P41" s="16"/>
      <c r="Q41" s="16"/>
      <c r="R41" s="16"/>
      <c r="S41" s="16">
        <v>0</v>
      </c>
      <c r="T41" s="16"/>
      <c r="U41" s="16"/>
      <c r="V41" s="16"/>
      <c r="W41" s="21">
        <f t="shared" si="3"/>
        <v>0</v>
      </c>
      <c r="X41" s="27">
        <f t="shared" si="4"/>
        <v>0</v>
      </c>
      <c r="Y41" s="95"/>
      <c r="Z41" s="89"/>
    </row>
    <row r="42" spans="1:26" ht="30.75" thickBot="1" x14ac:dyDescent="0.3">
      <c r="A42" s="92"/>
      <c r="B42" s="16" t="s">
        <v>124</v>
      </c>
      <c r="C42" s="13">
        <v>20</v>
      </c>
      <c r="D42" s="26"/>
      <c r="E42" s="26"/>
      <c r="F42" s="26"/>
      <c r="G42" s="26"/>
      <c r="H42" s="26"/>
      <c r="I42" s="26">
        <v>2.4</v>
      </c>
      <c r="J42" s="26"/>
      <c r="K42" s="26"/>
      <c r="L42" s="26"/>
      <c r="M42" s="21">
        <f t="shared" si="2"/>
        <v>2.4</v>
      </c>
      <c r="N42" s="16"/>
      <c r="O42" s="16"/>
      <c r="P42" s="16"/>
      <c r="Q42" s="16"/>
      <c r="R42" s="16"/>
      <c r="S42" s="16">
        <v>2</v>
      </c>
      <c r="T42" s="16"/>
      <c r="U42" s="16"/>
      <c r="V42" s="16"/>
      <c r="W42" s="21">
        <f t="shared" si="3"/>
        <v>2</v>
      </c>
      <c r="X42" s="27">
        <f t="shared" si="4"/>
        <v>83.333333333333343</v>
      </c>
      <c r="Y42" s="95"/>
      <c r="Z42" s="89"/>
    </row>
    <row r="43" spans="1:26" ht="30.75" thickBot="1" x14ac:dyDescent="0.3">
      <c r="A43" s="93"/>
      <c r="B43" s="16" t="s">
        <v>125</v>
      </c>
      <c r="C43" s="13">
        <v>15</v>
      </c>
      <c r="D43" s="26"/>
      <c r="E43" s="26"/>
      <c r="F43" s="26"/>
      <c r="G43" s="26"/>
      <c r="H43" s="26"/>
      <c r="I43" s="26">
        <v>2</v>
      </c>
      <c r="J43" s="26"/>
      <c r="K43" s="26"/>
      <c r="L43" s="26"/>
      <c r="M43" s="21">
        <f t="shared" si="2"/>
        <v>2</v>
      </c>
      <c r="N43" s="16"/>
      <c r="O43" s="16"/>
      <c r="P43" s="16"/>
      <c r="Q43" s="16"/>
      <c r="R43" s="16"/>
      <c r="S43" s="16">
        <v>4</v>
      </c>
      <c r="T43" s="16"/>
      <c r="U43" s="16"/>
      <c r="V43" s="16"/>
      <c r="W43" s="21">
        <f t="shared" si="3"/>
        <v>4</v>
      </c>
      <c r="X43" s="27">
        <f t="shared" si="4"/>
        <v>200</v>
      </c>
      <c r="Y43" s="96"/>
      <c r="Z43" s="89"/>
    </row>
    <row r="44" spans="1:26" ht="60.75" thickBot="1" x14ac:dyDescent="0.3">
      <c r="A44" s="19" t="s">
        <v>126</v>
      </c>
      <c r="B44" s="12" t="s">
        <v>127</v>
      </c>
      <c r="C44" s="13">
        <v>100</v>
      </c>
      <c r="D44" s="23">
        <v>1</v>
      </c>
      <c r="E44" s="23">
        <v>3</v>
      </c>
      <c r="F44" s="23">
        <v>0</v>
      </c>
      <c r="G44" s="23">
        <v>1</v>
      </c>
      <c r="H44" s="23">
        <v>1</v>
      </c>
      <c r="I44" s="23">
        <v>0</v>
      </c>
      <c r="J44" s="23">
        <v>2</v>
      </c>
      <c r="K44" s="23">
        <v>0</v>
      </c>
      <c r="L44" s="23">
        <v>1</v>
      </c>
      <c r="M44" s="21">
        <v>9</v>
      </c>
      <c r="N44" s="12">
        <v>1</v>
      </c>
      <c r="O44" s="12">
        <v>1</v>
      </c>
      <c r="P44" s="12">
        <v>0</v>
      </c>
      <c r="Q44" s="12">
        <v>2</v>
      </c>
      <c r="R44" s="12">
        <v>0</v>
      </c>
      <c r="S44" s="12">
        <v>0</v>
      </c>
      <c r="T44" s="12">
        <v>2</v>
      </c>
      <c r="U44" s="12">
        <v>2</v>
      </c>
      <c r="V44" s="12">
        <v>1</v>
      </c>
      <c r="W44" s="21">
        <v>9</v>
      </c>
      <c r="X44" s="12">
        <v>100</v>
      </c>
      <c r="Y44" s="12">
        <v>100</v>
      </c>
      <c r="Z44" s="89"/>
    </row>
    <row r="45" spans="1:26" ht="30.75" thickBot="1" x14ac:dyDescent="0.3">
      <c r="A45" s="91" t="s">
        <v>128</v>
      </c>
      <c r="B45" s="16" t="s">
        <v>129</v>
      </c>
      <c r="C45" s="13">
        <v>60</v>
      </c>
      <c r="D45" s="26"/>
      <c r="E45" s="26"/>
      <c r="F45" s="26"/>
      <c r="G45" s="26"/>
      <c r="H45" s="26"/>
      <c r="I45" s="26">
        <v>2</v>
      </c>
      <c r="J45" s="26"/>
      <c r="K45" s="26"/>
      <c r="L45" s="26"/>
      <c r="M45" s="21">
        <v>2</v>
      </c>
      <c r="N45" s="16"/>
      <c r="O45" s="16"/>
      <c r="P45" s="16"/>
      <c r="Q45" s="16"/>
      <c r="R45" s="16"/>
      <c r="S45" s="16">
        <v>2</v>
      </c>
      <c r="T45" s="16"/>
      <c r="U45" s="16"/>
      <c r="V45" s="16"/>
      <c r="W45" s="21">
        <v>2</v>
      </c>
      <c r="X45" s="16">
        <v>100</v>
      </c>
      <c r="Y45" s="94">
        <v>60</v>
      </c>
      <c r="Z45" s="89"/>
    </row>
    <row r="46" spans="1:26" ht="30.75" thickBot="1" x14ac:dyDescent="0.3">
      <c r="A46" s="92"/>
      <c r="B46" s="16" t="s">
        <v>130</v>
      </c>
      <c r="C46" s="13">
        <v>20</v>
      </c>
      <c r="D46" s="26"/>
      <c r="E46" s="26"/>
      <c r="F46" s="26"/>
      <c r="G46" s="26"/>
      <c r="H46" s="26"/>
      <c r="I46" s="26">
        <v>1</v>
      </c>
      <c r="J46" s="26"/>
      <c r="K46" s="26"/>
      <c r="L46" s="26"/>
      <c r="M46" s="21">
        <v>1</v>
      </c>
      <c r="N46" s="16"/>
      <c r="O46" s="16"/>
      <c r="P46" s="16"/>
      <c r="Q46" s="16"/>
      <c r="R46" s="16"/>
      <c r="S46" s="16">
        <v>0</v>
      </c>
      <c r="T46" s="16"/>
      <c r="U46" s="16"/>
      <c r="V46" s="16"/>
      <c r="W46" s="21">
        <v>0</v>
      </c>
      <c r="X46" s="16">
        <v>0</v>
      </c>
      <c r="Y46" s="95"/>
      <c r="Z46" s="89"/>
    </row>
    <row r="47" spans="1:26" ht="30.75" thickBot="1" x14ac:dyDescent="0.3">
      <c r="A47" s="93"/>
      <c r="B47" s="16" t="s">
        <v>131</v>
      </c>
      <c r="C47" s="13">
        <v>20</v>
      </c>
      <c r="D47" s="26"/>
      <c r="E47" s="26"/>
      <c r="F47" s="26"/>
      <c r="G47" s="26"/>
      <c r="H47" s="26"/>
      <c r="I47" s="26">
        <v>0</v>
      </c>
      <c r="J47" s="26"/>
      <c r="K47" s="26"/>
      <c r="L47" s="26"/>
      <c r="M47" s="21">
        <v>0</v>
      </c>
      <c r="N47" s="16"/>
      <c r="O47" s="16"/>
      <c r="P47" s="16"/>
      <c r="Q47" s="16"/>
      <c r="R47" s="16"/>
      <c r="S47" s="16">
        <v>0</v>
      </c>
      <c r="T47" s="16"/>
      <c r="U47" s="16"/>
      <c r="V47" s="16"/>
      <c r="W47" s="21">
        <v>0</v>
      </c>
      <c r="X47" s="16">
        <v>0</v>
      </c>
      <c r="Y47" s="96"/>
      <c r="Z47" s="89"/>
    </row>
    <row r="48" spans="1:26" ht="30.75" thickBot="1" x14ac:dyDescent="0.3">
      <c r="A48" s="103" t="s">
        <v>132</v>
      </c>
      <c r="B48" s="23" t="s">
        <v>133</v>
      </c>
      <c r="C48" s="13">
        <v>15</v>
      </c>
      <c r="D48" s="23">
        <v>0</v>
      </c>
      <c r="E48" s="23">
        <v>1</v>
      </c>
      <c r="F48" s="23">
        <v>0</v>
      </c>
      <c r="G48" s="23">
        <v>0</v>
      </c>
      <c r="H48" s="23"/>
      <c r="I48" s="23">
        <v>0</v>
      </c>
      <c r="J48" s="23">
        <v>1</v>
      </c>
      <c r="K48" s="23">
        <v>0</v>
      </c>
      <c r="L48" s="23">
        <v>0</v>
      </c>
      <c r="M48" s="21">
        <v>2</v>
      </c>
      <c r="N48" s="23"/>
      <c r="O48" s="23"/>
      <c r="P48" s="23"/>
      <c r="Q48" s="23"/>
      <c r="R48" s="23"/>
      <c r="S48" s="23"/>
      <c r="T48" s="23">
        <v>0</v>
      </c>
      <c r="U48" s="23">
        <v>0</v>
      </c>
      <c r="V48" s="23">
        <v>0</v>
      </c>
      <c r="W48" s="21">
        <v>0</v>
      </c>
      <c r="X48" s="12">
        <v>0</v>
      </c>
      <c r="Y48" s="85">
        <v>25.24</v>
      </c>
      <c r="Z48" s="89"/>
    </row>
    <row r="49" spans="1:26" ht="30.75" thickBot="1" x14ac:dyDescent="0.3">
      <c r="A49" s="104"/>
      <c r="B49" s="23" t="s">
        <v>134</v>
      </c>
      <c r="C49" s="13">
        <v>30</v>
      </c>
      <c r="D49" s="23">
        <v>0</v>
      </c>
      <c r="E49" s="23">
        <v>1</v>
      </c>
      <c r="F49" s="23">
        <v>0</v>
      </c>
      <c r="G49" s="23">
        <v>0</v>
      </c>
      <c r="H49" s="23"/>
      <c r="I49" s="23">
        <v>0</v>
      </c>
      <c r="J49" s="23">
        <v>0.1</v>
      </c>
      <c r="K49" s="23">
        <v>0</v>
      </c>
      <c r="L49" s="23">
        <v>0</v>
      </c>
      <c r="M49" s="21">
        <v>0.55000000000000004</v>
      </c>
      <c r="N49" s="23">
        <v>0</v>
      </c>
      <c r="O49" s="23">
        <v>0</v>
      </c>
      <c r="P49" s="23">
        <v>0</v>
      </c>
      <c r="Q49" s="23">
        <v>0</v>
      </c>
      <c r="R49" s="23">
        <v>0</v>
      </c>
      <c r="S49" s="23"/>
      <c r="T49" s="23">
        <v>0</v>
      </c>
      <c r="U49" s="23">
        <v>0</v>
      </c>
      <c r="V49" s="23">
        <v>0</v>
      </c>
      <c r="W49" s="21"/>
      <c r="X49" s="12">
        <v>0</v>
      </c>
      <c r="Y49" s="86"/>
      <c r="Z49" s="89"/>
    </row>
    <row r="50" spans="1:26" ht="30.75" thickBot="1" x14ac:dyDescent="0.3">
      <c r="A50" s="104"/>
      <c r="B50" s="23" t="s">
        <v>135</v>
      </c>
      <c r="C50" s="13">
        <v>15</v>
      </c>
      <c r="D50" s="23">
        <v>0</v>
      </c>
      <c r="E50" s="23">
        <v>1</v>
      </c>
      <c r="F50" s="23">
        <v>0</v>
      </c>
      <c r="G50" s="23">
        <v>0</v>
      </c>
      <c r="H50" s="23"/>
      <c r="I50" s="23">
        <v>0</v>
      </c>
      <c r="J50" s="23">
        <v>150</v>
      </c>
      <c r="K50" s="23">
        <v>0</v>
      </c>
      <c r="L50" s="23">
        <v>0</v>
      </c>
      <c r="M50" s="21">
        <v>151</v>
      </c>
      <c r="N50" s="23">
        <v>0</v>
      </c>
      <c r="O50" s="23">
        <v>0</v>
      </c>
      <c r="P50" s="23">
        <v>0</v>
      </c>
      <c r="Q50" s="23">
        <v>0</v>
      </c>
      <c r="R50" s="23">
        <v>0</v>
      </c>
      <c r="S50" s="23"/>
      <c r="T50" s="23">
        <v>0</v>
      </c>
      <c r="U50" s="23">
        <v>0</v>
      </c>
      <c r="V50" s="23">
        <v>0</v>
      </c>
      <c r="W50" s="21">
        <v>0</v>
      </c>
      <c r="X50" s="12">
        <v>0</v>
      </c>
      <c r="Y50" s="86"/>
      <c r="Z50" s="89"/>
    </row>
    <row r="51" spans="1:26" ht="30.75" thickBot="1" x14ac:dyDescent="0.3">
      <c r="A51" s="104"/>
      <c r="B51" s="23" t="s">
        <v>136</v>
      </c>
      <c r="C51" s="13">
        <v>20</v>
      </c>
      <c r="D51" s="23">
        <v>2</v>
      </c>
      <c r="E51" s="23">
        <v>1</v>
      </c>
      <c r="F51" s="23">
        <v>2</v>
      </c>
      <c r="G51" s="23">
        <v>5</v>
      </c>
      <c r="H51" s="23"/>
      <c r="I51" s="23">
        <v>0</v>
      </c>
      <c r="J51" s="23">
        <v>3</v>
      </c>
      <c r="K51" s="23">
        <v>2</v>
      </c>
      <c r="L51" s="23">
        <v>1</v>
      </c>
      <c r="M51" s="21">
        <v>16</v>
      </c>
      <c r="N51" s="23">
        <v>3</v>
      </c>
      <c r="O51" s="23">
        <v>0</v>
      </c>
      <c r="P51" s="23">
        <v>3</v>
      </c>
      <c r="Q51" s="23">
        <v>0</v>
      </c>
      <c r="R51" s="23">
        <v>0</v>
      </c>
      <c r="S51" s="23"/>
      <c r="T51" s="23">
        <v>2</v>
      </c>
      <c r="U51" s="23">
        <v>0</v>
      </c>
      <c r="V51" s="23">
        <v>0</v>
      </c>
      <c r="W51" s="21">
        <v>8</v>
      </c>
      <c r="X51" s="12">
        <v>50</v>
      </c>
      <c r="Y51" s="86"/>
      <c r="Z51" s="89"/>
    </row>
    <row r="52" spans="1:26" ht="30.75" thickBot="1" x14ac:dyDescent="0.3">
      <c r="A52" s="104"/>
      <c r="B52" s="23" t="s">
        <v>137</v>
      </c>
      <c r="C52" s="13">
        <v>10</v>
      </c>
      <c r="D52" s="23">
        <v>0.2</v>
      </c>
      <c r="E52" s="23">
        <v>0.3</v>
      </c>
      <c r="F52" s="23">
        <v>0.3</v>
      </c>
      <c r="G52" s="23">
        <v>0.18</v>
      </c>
      <c r="H52" s="23"/>
      <c r="I52" s="23">
        <v>0</v>
      </c>
      <c r="J52" s="23">
        <v>1</v>
      </c>
      <c r="K52" s="23">
        <v>0.03</v>
      </c>
      <c r="L52" s="23">
        <v>0.25</v>
      </c>
      <c r="M52" s="21">
        <v>0.32</v>
      </c>
      <c r="N52" s="23">
        <v>0.33</v>
      </c>
      <c r="O52" s="23">
        <v>0</v>
      </c>
      <c r="P52" s="23">
        <v>0.06</v>
      </c>
      <c r="Q52" s="23">
        <v>0</v>
      </c>
      <c r="R52" s="23">
        <v>0</v>
      </c>
      <c r="S52" s="23"/>
      <c r="T52" s="23">
        <v>0.06</v>
      </c>
      <c r="U52" s="23">
        <v>0</v>
      </c>
      <c r="V52" s="23">
        <v>0</v>
      </c>
      <c r="W52" s="21">
        <v>0.15</v>
      </c>
      <c r="X52" s="12">
        <v>46.88</v>
      </c>
      <c r="Y52" s="86"/>
      <c r="Z52" s="89"/>
    </row>
    <row r="53" spans="1:26" ht="30.75" thickBot="1" x14ac:dyDescent="0.3">
      <c r="A53" s="105"/>
      <c r="B53" s="23" t="s">
        <v>138</v>
      </c>
      <c r="C53" s="13">
        <v>10</v>
      </c>
      <c r="D53" s="23">
        <v>50</v>
      </c>
      <c r="E53" s="23">
        <v>3</v>
      </c>
      <c r="F53" s="23">
        <v>15</v>
      </c>
      <c r="G53" s="23">
        <v>100</v>
      </c>
      <c r="H53" s="23"/>
      <c r="I53" s="23">
        <v>0</v>
      </c>
      <c r="J53" s="23">
        <v>0</v>
      </c>
      <c r="K53" s="23">
        <v>200</v>
      </c>
      <c r="L53" s="23">
        <v>0</v>
      </c>
      <c r="M53" s="21">
        <v>368</v>
      </c>
      <c r="N53" s="23">
        <v>19.2</v>
      </c>
      <c r="O53" s="23">
        <v>0</v>
      </c>
      <c r="P53" s="23">
        <v>19.2</v>
      </c>
      <c r="Q53" s="23">
        <v>0</v>
      </c>
      <c r="R53" s="23">
        <v>0</v>
      </c>
      <c r="S53" s="23"/>
      <c r="T53" s="23">
        <v>350</v>
      </c>
      <c r="U53" s="23">
        <v>0</v>
      </c>
      <c r="V53" s="23">
        <v>0</v>
      </c>
      <c r="W53" s="21">
        <v>388.4</v>
      </c>
      <c r="X53" s="12">
        <v>105.54</v>
      </c>
      <c r="Y53" s="87"/>
      <c r="Z53" s="89"/>
    </row>
    <row r="54" spans="1:26" ht="30.75" thickBot="1" x14ac:dyDescent="0.3">
      <c r="A54" s="91" t="s">
        <v>139</v>
      </c>
      <c r="B54" s="16" t="s">
        <v>140</v>
      </c>
      <c r="C54" s="13">
        <v>20</v>
      </c>
      <c r="D54" s="17">
        <v>0</v>
      </c>
      <c r="E54" s="17">
        <v>0</v>
      </c>
      <c r="F54" s="17">
        <v>0</v>
      </c>
      <c r="G54" s="17">
        <v>0</v>
      </c>
      <c r="H54" s="17" t="s">
        <v>78</v>
      </c>
      <c r="I54" s="17">
        <v>0</v>
      </c>
      <c r="J54" s="17">
        <v>3</v>
      </c>
      <c r="K54" s="17">
        <v>1</v>
      </c>
      <c r="L54" s="17">
        <v>0</v>
      </c>
      <c r="M54" s="21">
        <v>4</v>
      </c>
      <c r="N54" s="16">
        <v>0</v>
      </c>
      <c r="O54" s="16">
        <v>0</v>
      </c>
      <c r="P54" s="16">
        <v>0</v>
      </c>
      <c r="Q54" s="16">
        <v>2.33</v>
      </c>
      <c r="R54" s="16">
        <v>0</v>
      </c>
      <c r="S54" s="16">
        <v>0</v>
      </c>
      <c r="T54" s="16">
        <v>0</v>
      </c>
      <c r="U54" s="16">
        <v>7</v>
      </c>
      <c r="V54" s="16">
        <v>0</v>
      </c>
      <c r="W54" s="21">
        <v>9.33</v>
      </c>
      <c r="X54" s="27">
        <f>W54/M54*100</f>
        <v>233.25</v>
      </c>
      <c r="Y54" s="94">
        <f>X54*0.2+X55*0.8</f>
        <v>46.650000000000006</v>
      </c>
      <c r="Z54" s="89"/>
    </row>
    <row r="55" spans="1:26" ht="30.75" thickBot="1" x14ac:dyDescent="0.3">
      <c r="A55" s="93"/>
      <c r="B55" s="16" t="s">
        <v>141</v>
      </c>
      <c r="C55" s="13">
        <v>80</v>
      </c>
      <c r="D55" s="17">
        <v>0</v>
      </c>
      <c r="E55" s="17">
        <v>0</v>
      </c>
      <c r="F55" s="17">
        <v>0</v>
      </c>
      <c r="G55" s="17">
        <v>0</v>
      </c>
      <c r="H55" s="17" t="s">
        <v>78</v>
      </c>
      <c r="I55" s="17">
        <v>0</v>
      </c>
      <c r="J55" s="17">
        <v>0</v>
      </c>
      <c r="K55" s="17">
        <v>0</v>
      </c>
      <c r="L55" s="17">
        <v>0</v>
      </c>
      <c r="M55" s="21">
        <v>0</v>
      </c>
      <c r="N55" s="16">
        <v>0</v>
      </c>
      <c r="O55" s="16">
        <v>0</v>
      </c>
      <c r="P55" s="16">
        <v>0</v>
      </c>
      <c r="Q55" s="16">
        <v>0</v>
      </c>
      <c r="R55" s="16">
        <v>0</v>
      </c>
      <c r="S55" s="16">
        <v>0</v>
      </c>
      <c r="T55" s="16">
        <v>0</v>
      </c>
      <c r="U55" s="16">
        <v>0</v>
      </c>
      <c r="V55" s="16">
        <v>0</v>
      </c>
      <c r="W55" s="21">
        <v>0</v>
      </c>
      <c r="X55" s="16">
        <v>0</v>
      </c>
      <c r="Y55" s="96"/>
      <c r="Z55" s="89"/>
    </row>
    <row r="56" spans="1:26" ht="45.75" thickBot="1" x14ac:dyDescent="0.3">
      <c r="A56" s="103" t="s">
        <v>142</v>
      </c>
      <c r="B56" s="23" t="s">
        <v>143</v>
      </c>
      <c r="C56" s="13">
        <v>30</v>
      </c>
      <c r="D56" s="23">
        <v>0</v>
      </c>
      <c r="E56" s="23">
        <v>0</v>
      </c>
      <c r="F56" s="23">
        <v>2</v>
      </c>
      <c r="G56" s="23">
        <v>2</v>
      </c>
      <c r="H56" s="23"/>
      <c r="I56" s="23">
        <v>0</v>
      </c>
      <c r="J56" s="23">
        <v>0</v>
      </c>
      <c r="K56" s="23">
        <v>0</v>
      </c>
      <c r="L56" s="23">
        <v>0</v>
      </c>
      <c r="M56" s="21">
        <v>4</v>
      </c>
      <c r="N56" s="12">
        <v>0</v>
      </c>
      <c r="O56" s="12">
        <v>0</v>
      </c>
      <c r="P56" s="12">
        <v>0</v>
      </c>
      <c r="Q56" s="12">
        <v>0</v>
      </c>
      <c r="R56" s="12">
        <v>0</v>
      </c>
      <c r="S56" s="12">
        <v>0</v>
      </c>
      <c r="T56" s="12">
        <v>0</v>
      </c>
      <c r="U56" s="12">
        <v>0</v>
      </c>
      <c r="V56" s="12">
        <v>0</v>
      </c>
      <c r="W56" s="21">
        <v>0</v>
      </c>
      <c r="X56" s="12">
        <v>0</v>
      </c>
      <c r="Y56" s="85">
        <v>20</v>
      </c>
      <c r="Z56" s="89"/>
    </row>
    <row r="57" spans="1:26" ht="30.75" thickBot="1" x14ac:dyDescent="0.3">
      <c r="A57" s="104"/>
      <c r="B57" s="23" t="s">
        <v>144</v>
      </c>
      <c r="C57" s="13">
        <v>40</v>
      </c>
      <c r="D57" s="23">
        <v>0</v>
      </c>
      <c r="E57" s="23">
        <v>0</v>
      </c>
      <c r="F57" s="23">
        <v>0</v>
      </c>
      <c r="G57" s="23">
        <v>0</v>
      </c>
      <c r="H57" s="23"/>
      <c r="I57" s="23">
        <v>0</v>
      </c>
      <c r="J57" s="23">
        <v>0</v>
      </c>
      <c r="K57" s="23">
        <v>0</v>
      </c>
      <c r="L57" s="23">
        <v>0</v>
      </c>
      <c r="M57" s="21">
        <v>0</v>
      </c>
      <c r="N57" s="12">
        <v>0</v>
      </c>
      <c r="O57" s="12">
        <v>0</v>
      </c>
      <c r="P57" s="12">
        <v>0</v>
      </c>
      <c r="Q57" s="12">
        <v>0</v>
      </c>
      <c r="R57" s="12">
        <v>0</v>
      </c>
      <c r="S57" s="12">
        <v>0</v>
      </c>
      <c r="T57" s="12">
        <v>0</v>
      </c>
      <c r="U57" s="12">
        <v>0</v>
      </c>
      <c r="V57" s="12">
        <v>0</v>
      </c>
      <c r="W57" s="21">
        <v>0</v>
      </c>
      <c r="X57" s="12">
        <v>0</v>
      </c>
      <c r="Y57" s="86"/>
      <c r="Z57" s="89"/>
    </row>
    <row r="58" spans="1:26" ht="30.75" thickBot="1" x14ac:dyDescent="0.3">
      <c r="A58" s="105"/>
      <c r="B58" s="23" t="s">
        <v>145</v>
      </c>
      <c r="C58" s="13">
        <v>30</v>
      </c>
      <c r="D58" s="23">
        <v>0</v>
      </c>
      <c r="E58" s="23">
        <v>0</v>
      </c>
      <c r="F58" s="23">
        <v>2</v>
      </c>
      <c r="G58" s="23">
        <v>1</v>
      </c>
      <c r="H58" s="23"/>
      <c r="I58" s="23">
        <v>0</v>
      </c>
      <c r="J58" s="23">
        <v>0</v>
      </c>
      <c r="K58" s="23">
        <v>0</v>
      </c>
      <c r="L58" s="23">
        <v>0</v>
      </c>
      <c r="M58" s="21">
        <v>3</v>
      </c>
      <c r="N58" s="12">
        <v>0</v>
      </c>
      <c r="O58" s="12">
        <v>0</v>
      </c>
      <c r="P58" s="12">
        <v>0</v>
      </c>
      <c r="Q58" s="12">
        <v>1</v>
      </c>
      <c r="R58" s="12">
        <v>1</v>
      </c>
      <c r="S58" s="12">
        <v>0</v>
      </c>
      <c r="T58" s="12">
        <v>0</v>
      </c>
      <c r="U58" s="12">
        <v>0</v>
      </c>
      <c r="V58" s="12">
        <v>0</v>
      </c>
      <c r="W58" s="21">
        <v>2</v>
      </c>
      <c r="X58" s="12">
        <v>66.67</v>
      </c>
      <c r="Y58" s="87"/>
      <c r="Z58" s="89"/>
    </row>
    <row r="59" spans="1:26" ht="30.75" thickBot="1" x14ac:dyDescent="0.3">
      <c r="A59" s="91" t="s">
        <v>146</v>
      </c>
      <c r="B59" s="16" t="s">
        <v>147</v>
      </c>
      <c r="C59" s="13">
        <v>40</v>
      </c>
      <c r="D59" s="17"/>
      <c r="E59" s="17"/>
      <c r="F59" s="17">
        <v>4</v>
      </c>
      <c r="G59" s="17"/>
      <c r="H59" s="17"/>
      <c r="I59" s="17"/>
      <c r="J59" s="17"/>
      <c r="K59" s="17"/>
      <c r="L59" s="17"/>
      <c r="M59" s="18">
        <v>4</v>
      </c>
      <c r="N59" s="17"/>
      <c r="O59" s="17"/>
      <c r="P59" s="17">
        <v>3.12</v>
      </c>
      <c r="Q59" s="17"/>
      <c r="R59" s="17"/>
      <c r="S59" s="17"/>
      <c r="T59" s="17"/>
      <c r="U59" s="17"/>
      <c r="V59" s="17"/>
      <c r="W59" s="21">
        <v>3.12</v>
      </c>
      <c r="X59" s="16">
        <v>78</v>
      </c>
      <c r="Y59" s="94">
        <f>X59*0.4+X60*0.6</f>
        <v>98.4</v>
      </c>
      <c r="Z59" s="89"/>
    </row>
    <row r="60" spans="1:26" ht="30.75" thickBot="1" x14ac:dyDescent="0.3">
      <c r="A60" s="93"/>
      <c r="B60" s="16" t="s">
        <v>148</v>
      </c>
      <c r="C60" s="13">
        <v>60</v>
      </c>
      <c r="D60" s="17"/>
      <c r="E60" s="17"/>
      <c r="F60" s="17">
        <v>0.25</v>
      </c>
      <c r="G60" s="17"/>
      <c r="H60" s="17"/>
      <c r="I60" s="17"/>
      <c r="J60" s="17"/>
      <c r="K60" s="17"/>
      <c r="L60" s="17"/>
      <c r="M60" s="18">
        <v>0.25</v>
      </c>
      <c r="N60" s="17"/>
      <c r="O60" s="17"/>
      <c r="P60" s="17">
        <v>0.28000000000000003</v>
      </c>
      <c r="Q60" s="17"/>
      <c r="R60" s="17"/>
      <c r="S60" s="17"/>
      <c r="T60" s="17"/>
      <c r="U60" s="17"/>
      <c r="V60" s="17"/>
      <c r="W60" s="21">
        <v>0.28000000000000003</v>
      </c>
      <c r="X60" s="16">
        <v>112</v>
      </c>
      <c r="Y60" s="96"/>
      <c r="Z60" s="90"/>
    </row>
    <row r="61" spans="1:26" ht="21.75" thickBot="1" x14ac:dyDescent="0.4">
      <c r="A61" s="79" t="s">
        <v>16</v>
      </c>
      <c r="B61" s="80"/>
      <c r="C61" s="80"/>
      <c r="D61" s="80"/>
      <c r="E61" s="80"/>
      <c r="F61" s="80"/>
      <c r="G61" s="80"/>
      <c r="H61" s="80"/>
      <c r="I61" s="80"/>
      <c r="J61" s="80"/>
      <c r="K61" s="80"/>
      <c r="L61" s="80"/>
      <c r="M61" s="80"/>
      <c r="N61" s="80"/>
      <c r="O61" s="80"/>
      <c r="P61" s="80"/>
      <c r="Q61" s="80"/>
      <c r="R61" s="80"/>
      <c r="S61" s="80"/>
      <c r="T61" s="80"/>
      <c r="U61" s="80"/>
      <c r="V61" s="80"/>
      <c r="W61" s="80"/>
      <c r="X61" s="80"/>
      <c r="Y61" s="80"/>
      <c r="Z61" s="81"/>
    </row>
    <row r="62" spans="1:26" ht="30.75" thickBot="1" x14ac:dyDescent="0.3">
      <c r="A62" s="91" t="s">
        <v>149</v>
      </c>
      <c r="B62" s="16" t="s">
        <v>150</v>
      </c>
      <c r="C62" s="13">
        <v>20</v>
      </c>
      <c r="D62" s="17">
        <v>2</v>
      </c>
      <c r="E62" s="17">
        <v>10</v>
      </c>
      <c r="F62" s="17">
        <v>1</v>
      </c>
      <c r="G62" s="17">
        <v>0</v>
      </c>
      <c r="H62" s="17">
        <v>5</v>
      </c>
      <c r="I62" s="17"/>
      <c r="J62" s="17">
        <v>2</v>
      </c>
      <c r="K62" s="17">
        <v>1</v>
      </c>
      <c r="L62" s="17">
        <v>0</v>
      </c>
      <c r="M62" s="18">
        <v>21</v>
      </c>
      <c r="N62" s="17">
        <v>0</v>
      </c>
      <c r="O62" s="17">
        <v>0</v>
      </c>
      <c r="P62" s="17">
        <v>1</v>
      </c>
      <c r="Q62" s="17">
        <v>0</v>
      </c>
      <c r="R62" s="17">
        <v>0</v>
      </c>
      <c r="S62" s="17">
        <v>0</v>
      </c>
      <c r="T62" s="17">
        <v>1</v>
      </c>
      <c r="U62" s="17">
        <v>0</v>
      </c>
      <c r="V62" s="17">
        <v>0</v>
      </c>
      <c r="W62" s="18">
        <v>2</v>
      </c>
      <c r="X62" s="17">
        <v>9.52</v>
      </c>
      <c r="Y62" s="94">
        <v>59.04</v>
      </c>
      <c r="Z62" s="106">
        <f>(Y62+Y64+Y66+Y67+Y68)/5</f>
        <v>66.248000000000005</v>
      </c>
    </row>
    <row r="63" spans="1:26" ht="30.75" thickBot="1" x14ac:dyDescent="0.3">
      <c r="A63" s="93"/>
      <c r="B63" s="16" t="s">
        <v>151</v>
      </c>
      <c r="C63" s="13">
        <v>80</v>
      </c>
      <c r="D63" s="17">
        <v>4</v>
      </c>
      <c r="E63" s="17">
        <v>10</v>
      </c>
      <c r="F63" s="17">
        <v>5</v>
      </c>
      <c r="G63" s="17">
        <v>5</v>
      </c>
      <c r="H63" s="17">
        <v>25</v>
      </c>
      <c r="I63" s="17"/>
      <c r="J63" s="17">
        <v>5</v>
      </c>
      <c r="K63" s="17">
        <v>5</v>
      </c>
      <c r="L63" s="17">
        <v>4</v>
      </c>
      <c r="M63" s="18">
        <v>63</v>
      </c>
      <c r="N63" s="17">
        <v>0</v>
      </c>
      <c r="O63" s="17">
        <v>15</v>
      </c>
      <c r="P63" s="17">
        <v>5</v>
      </c>
      <c r="Q63" s="17">
        <v>1</v>
      </c>
      <c r="R63" s="17">
        <v>22</v>
      </c>
      <c r="S63" s="17">
        <v>0</v>
      </c>
      <c r="T63" s="17">
        <v>0</v>
      </c>
      <c r="U63" s="17">
        <v>0</v>
      </c>
      <c r="V63" s="17">
        <v>2</v>
      </c>
      <c r="W63" s="18">
        <v>45</v>
      </c>
      <c r="X63" s="17">
        <v>71.430000000000007</v>
      </c>
      <c r="Y63" s="96"/>
      <c r="Z63" s="107"/>
    </row>
    <row r="64" spans="1:26" ht="45.75" thickBot="1" x14ac:dyDescent="0.3">
      <c r="A64" s="82" t="s">
        <v>152</v>
      </c>
      <c r="B64" s="12" t="s">
        <v>153</v>
      </c>
      <c r="C64" s="13">
        <v>20</v>
      </c>
      <c r="D64" s="23">
        <v>0</v>
      </c>
      <c r="E64" s="23">
        <v>1</v>
      </c>
      <c r="F64" s="23">
        <v>1</v>
      </c>
      <c r="G64" s="23">
        <v>0</v>
      </c>
      <c r="H64" s="23">
        <v>1</v>
      </c>
      <c r="I64" s="23"/>
      <c r="J64" s="23">
        <v>0</v>
      </c>
      <c r="K64" s="23">
        <v>1</v>
      </c>
      <c r="L64" s="23">
        <v>0</v>
      </c>
      <c r="M64" s="18">
        <v>4</v>
      </c>
      <c r="N64" s="23">
        <v>0</v>
      </c>
      <c r="O64" s="23">
        <v>0</v>
      </c>
      <c r="P64" s="23">
        <v>1</v>
      </c>
      <c r="Q64" s="23">
        <v>0</v>
      </c>
      <c r="R64" s="23">
        <v>0</v>
      </c>
      <c r="S64" s="23">
        <v>0</v>
      </c>
      <c r="T64" s="23">
        <v>0</v>
      </c>
      <c r="U64" s="23">
        <v>0</v>
      </c>
      <c r="V64" s="23">
        <v>0</v>
      </c>
      <c r="W64" s="18">
        <v>1</v>
      </c>
      <c r="X64" s="23">
        <v>25</v>
      </c>
      <c r="Y64" s="85">
        <v>48.64</v>
      </c>
      <c r="Z64" s="107"/>
    </row>
    <row r="65" spans="1:26" ht="45.75" thickBot="1" x14ac:dyDescent="0.3">
      <c r="A65" s="84"/>
      <c r="B65" s="12" t="s">
        <v>154</v>
      </c>
      <c r="C65" s="13">
        <v>80</v>
      </c>
      <c r="D65" s="23">
        <v>2</v>
      </c>
      <c r="E65" s="23">
        <v>1</v>
      </c>
      <c r="F65" s="23">
        <v>1</v>
      </c>
      <c r="G65" s="23">
        <v>2</v>
      </c>
      <c r="H65" s="23">
        <v>1</v>
      </c>
      <c r="I65" s="23"/>
      <c r="J65" s="23">
        <v>0</v>
      </c>
      <c r="K65" s="23">
        <v>2</v>
      </c>
      <c r="L65" s="23">
        <v>2</v>
      </c>
      <c r="M65" s="18">
        <v>11</v>
      </c>
      <c r="N65" s="23">
        <v>0</v>
      </c>
      <c r="O65" s="23">
        <v>2</v>
      </c>
      <c r="P65" s="23">
        <v>2</v>
      </c>
      <c r="Q65" s="23">
        <v>1</v>
      </c>
      <c r="R65" s="23">
        <v>0</v>
      </c>
      <c r="S65" s="23">
        <v>0</v>
      </c>
      <c r="T65" s="23">
        <v>0</v>
      </c>
      <c r="U65" s="23">
        <v>0</v>
      </c>
      <c r="V65" s="23">
        <v>1</v>
      </c>
      <c r="W65" s="18">
        <v>6</v>
      </c>
      <c r="X65" s="23">
        <v>54.55</v>
      </c>
      <c r="Y65" s="87"/>
      <c r="Z65" s="107"/>
    </row>
    <row r="66" spans="1:26" ht="45.75" thickBot="1" x14ac:dyDescent="0.3">
      <c r="A66" s="22" t="s">
        <v>155</v>
      </c>
      <c r="B66" s="16" t="s">
        <v>156</v>
      </c>
      <c r="C66" s="13">
        <v>100</v>
      </c>
      <c r="D66" s="26">
        <v>10</v>
      </c>
      <c r="E66" s="26">
        <v>35</v>
      </c>
      <c r="F66" s="26">
        <v>3</v>
      </c>
      <c r="G66" s="26">
        <v>9</v>
      </c>
      <c r="H66" s="26">
        <v>4</v>
      </c>
      <c r="I66" s="26"/>
      <c r="J66" s="26">
        <v>8</v>
      </c>
      <c r="K66" s="26">
        <v>8</v>
      </c>
      <c r="L66" s="26">
        <v>0</v>
      </c>
      <c r="M66" s="21">
        <v>77</v>
      </c>
      <c r="N66" s="16">
        <v>4</v>
      </c>
      <c r="O66" s="16">
        <v>43</v>
      </c>
      <c r="P66" s="16">
        <v>0</v>
      </c>
      <c r="Q66" s="16">
        <v>9</v>
      </c>
      <c r="R66" s="16">
        <v>14</v>
      </c>
      <c r="S66" s="16">
        <v>0</v>
      </c>
      <c r="T66" s="16">
        <v>6</v>
      </c>
      <c r="U66" s="16">
        <v>4</v>
      </c>
      <c r="V66" s="16">
        <v>1</v>
      </c>
      <c r="W66" s="21">
        <v>81</v>
      </c>
      <c r="X66" s="16">
        <v>105.19</v>
      </c>
      <c r="Y66" s="16">
        <v>105.19</v>
      </c>
      <c r="Z66" s="107"/>
    </row>
    <row r="67" spans="1:26" ht="45.75" thickBot="1" x14ac:dyDescent="0.3">
      <c r="A67" s="19" t="s">
        <v>157</v>
      </c>
      <c r="B67" s="12" t="s">
        <v>158</v>
      </c>
      <c r="C67" s="13">
        <v>100</v>
      </c>
      <c r="D67" s="20"/>
      <c r="E67" s="20">
        <v>1</v>
      </c>
      <c r="F67" s="20">
        <v>1</v>
      </c>
      <c r="G67" s="20"/>
      <c r="H67" s="20"/>
      <c r="I67" s="20"/>
      <c r="J67" s="20"/>
      <c r="K67" s="20"/>
      <c r="L67" s="20"/>
      <c r="M67" s="12">
        <v>2</v>
      </c>
      <c r="N67" s="12"/>
      <c r="O67" s="12"/>
      <c r="P67" s="12"/>
      <c r="Q67" s="12"/>
      <c r="R67" s="12"/>
      <c r="S67" s="12"/>
      <c r="T67" s="12"/>
      <c r="U67" s="12"/>
      <c r="V67" s="12"/>
      <c r="W67" s="21">
        <v>0</v>
      </c>
      <c r="X67" s="12">
        <v>0</v>
      </c>
      <c r="Y67" s="12">
        <v>0</v>
      </c>
      <c r="Z67" s="107"/>
    </row>
    <row r="68" spans="1:26" ht="45.75" thickBot="1" x14ac:dyDescent="0.3">
      <c r="A68" s="22" t="s">
        <v>159</v>
      </c>
      <c r="B68" s="16" t="s">
        <v>160</v>
      </c>
      <c r="C68" s="13">
        <v>100</v>
      </c>
      <c r="D68" s="26">
        <v>30</v>
      </c>
      <c r="E68" s="26">
        <v>25</v>
      </c>
      <c r="F68" s="26">
        <v>2</v>
      </c>
      <c r="G68" s="26">
        <v>20</v>
      </c>
      <c r="H68" s="26">
        <v>50</v>
      </c>
      <c r="I68" s="26"/>
      <c r="J68" s="26">
        <v>25</v>
      </c>
      <c r="K68" s="26">
        <v>40</v>
      </c>
      <c r="L68" s="26">
        <v>4</v>
      </c>
      <c r="M68" s="21">
        <v>196</v>
      </c>
      <c r="N68" s="16">
        <v>40</v>
      </c>
      <c r="O68" s="16">
        <v>43</v>
      </c>
      <c r="P68" s="16">
        <v>1</v>
      </c>
      <c r="Q68" s="16">
        <v>15</v>
      </c>
      <c r="R68" s="16">
        <v>73</v>
      </c>
      <c r="S68" s="16">
        <v>0</v>
      </c>
      <c r="T68" s="16">
        <v>26</v>
      </c>
      <c r="U68" s="16">
        <v>29</v>
      </c>
      <c r="V68" s="16">
        <v>5</v>
      </c>
      <c r="W68" s="21">
        <v>232</v>
      </c>
      <c r="X68" s="16">
        <v>118.37</v>
      </c>
      <c r="Y68" s="16">
        <v>118.37</v>
      </c>
      <c r="Z68" s="108"/>
    </row>
    <row r="69" spans="1:26" ht="21.75" thickBot="1" x14ac:dyDescent="0.4">
      <c r="A69" s="79" t="s">
        <v>22</v>
      </c>
      <c r="B69" s="80"/>
      <c r="C69" s="80"/>
      <c r="D69" s="80"/>
      <c r="E69" s="80"/>
      <c r="F69" s="80"/>
      <c r="G69" s="80"/>
      <c r="H69" s="80"/>
      <c r="I69" s="80"/>
      <c r="J69" s="80"/>
      <c r="K69" s="80"/>
      <c r="L69" s="80"/>
      <c r="M69" s="80"/>
      <c r="N69" s="80"/>
      <c r="O69" s="80"/>
      <c r="P69" s="80"/>
      <c r="Q69" s="80"/>
      <c r="R69" s="80"/>
      <c r="S69" s="80"/>
      <c r="T69" s="80"/>
      <c r="U69" s="80"/>
      <c r="V69" s="80"/>
      <c r="W69" s="80"/>
      <c r="X69" s="80"/>
      <c r="Y69" s="80"/>
      <c r="Z69" s="81"/>
    </row>
    <row r="70" spans="1:26" ht="45.75" thickBot="1" x14ac:dyDescent="0.3">
      <c r="A70" s="91" t="s">
        <v>161</v>
      </c>
      <c r="B70" s="16" t="s">
        <v>162</v>
      </c>
      <c r="C70" s="13">
        <v>20</v>
      </c>
      <c r="D70" s="17">
        <v>2</v>
      </c>
      <c r="E70" s="17">
        <v>3</v>
      </c>
      <c r="F70" s="17">
        <v>25</v>
      </c>
      <c r="G70" s="17">
        <v>1</v>
      </c>
      <c r="H70" s="17">
        <v>11</v>
      </c>
      <c r="I70" s="17" t="s">
        <v>78</v>
      </c>
      <c r="J70" s="17">
        <v>11</v>
      </c>
      <c r="K70" s="17">
        <v>1</v>
      </c>
      <c r="L70" s="17">
        <v>1</v>
      </c>
      <c r="M70" s="28">
        <f>AVERAGE(D70:L70)</f>
        <v>6.875</v>
      </c>
      <c r="N70" s="17">
        <v>2</v>
      </c>
      <c r="O70" s="17">
        <v>3</v>
      </c>
      <c r="P70" s="17">
        <v>25</v>
      </c>
      <c r="Q70" s="17">
        <v>0</v>
      </c>
      <c r="R70" s="17">
        <v>9</v>
      </c>
      <c r="S70" s="17" t="s">
        <v>78</v>
      </c>
      <c r="T70" s="17">
        <v>11</v>
      </c>
      <c r="U70" s="17">
        <v>1</v>
      </c>
      <c r="V70" s="17">
        <v>0</v>
      </c>
      <c r="W70" s="28">
        <f>AVERAGE(N70:V70)</f>
        <v>6.375</v>
      </c>
      <c r="X70" s="27">
        <f>W70/M70*100</f>
        <v>92.72727272727272</v>
      </c>
      <c r="Y70" s="94">
        <f>X70*0.2+X71*0.3+X72*0.2+X73*0.2</f>
        <v>91.251957614468409</v>
      </c>
      <c r="Z70" s="88">
        <f>(Y70+Y74+Y81+Y85+Y86+Y88+Y91+Y93)/8</f>
        <v>89.169578035141882</v>
      </c>
    </row>
    <row r="71" spans="1:26" ht="45.75" thickBot="1" x14ac:dyDescent="0.3">
      <c r="A71" s="92"/>
      <c r="B71" s="16" t="s">
        <v>163</v>
      </c>
      <c r="C71" s="13">
        <v>30</v>
      </c>
      <c r="D71" s="17">
        <v>12.5</v>
      </c>
      <c r="E71" s="17">
        <v>1.5</v>
      </c>
      <c r="F71" s="17">
        <v>60</v>
      </c>
      <c r="G71" s="17">
        <v>1</v>
      </c>
      <c r="H71" s="17">
        <v>35</v>
      </c>
      <c r="I71" s="17" t="s">
        <v>78</v>
      </c>
      <c r="J71" s="17">
        <v>10</v>
      </c>
      <c r="K71" s="17">
        <v>1</v>
      </c>
      <c r="L71" s="17">
        <v>10</v>
      </c>
      <c r="M71" s="28">
        <f t="shared" ref="M71:M73" si="5">AVERAGE(D71:L71)</f>
        <v>16.375</v>
      </c>
      <c r="N71" s="17">
        <v>12.5</v>
      </c>
      <c r="O71" s="17">
        <v>1.5</v>
      </c>
      <c r="P71" s="17">
        <v>63</v>
      </c>
      <c r="Q71" s="17">
        <v>0.22</v>
      </c>
      <c r="R71" s="17">
        <v>35</v>
      </c>
      <c r="S71" s="17" t="s">
        <v>78</v>
      </c>
      <c r="T71" s="17">
        <v>10</v>
      </c>
      <c r="U71" s="17">
        <v>1</v>
      </c>
      <c r="V71" s="17">
        <v>10</v>
      </c>
      <c r="W71" s="28">
        <f t="shared" ref="W71:W73" si="6">AVERAGE(N71:V71)</f>
        <v>16.6525</v>
      </c>
      <c r="X71" s="27">
        <f t="shared" ref="X71:X73" si="7">W71/M71*100</f>
        <v>101.69465648854963</v>
      </c>
      <c r="Y71" s="95"/>
      <c r="Z71" s="89"/>
    </row>
    <row r="72" spans="1:26" ht="45.75" thickBot="1" x14ac:dyDescent="0.3">
      <c r="A72" s="92"/>
      <c r="B72" s="16" t="s">
        <v>164</v>
      </c>
      <c r="C72" s="13">
        <v>20</v>
      </c>
      <c r="D72" s="17">
        <v>8</v>
      </c>
      <c r="E72" s="17">
        <v>5</v>
      </c>
      <c r="F72" s="17">
        <v>22</v>
      </c>
      <c r="G72" s="17">
        <v>3</v>
      </c>
      <c r="H72" s="17">
        <v>3</v>
      </c>
      <c r="I72" s="17" t="s">
        <v>78</v>
      </c>
      <c r="J72" s="17">
        <v>6</v>
      </c>
      <c r="K72" s="17">
        <v>1</v>
      </c>
      <c r="L72" s="17">
        <v>1</v>
      </c>
      <c r="M72" s="28">
        <f t="shared" si="5"/>
        <v>6.125</v>
      </c>
      <c r="N72" s="17">
        <v>8</v>
      </c>
      <c r="O72" s="17">
        <v>12</v>
      </c>
      <c r="P72" s="17">
        <v>23</v>
      </c>
      <c r="Q72" s="17">
        <v>3</v>
      </c>
      <c r="R72" s="17">
        <v>3</v>
      </c>
      <c r="S72" s="17" t="s">
        <v>78</v>
      </c>
      <c r="T72" s="17">
        <v>6</v>
      </c>
      <c r="U72" s="17">
        <v>1</v>
      </c>
      <c r="V72" s="17">
        <v>1</v>
      </c>
      <c r="W72" s="28">
        <f t="shared" si="6"/>
        <v>7.125</v>
      </c>
      <c r="X72" s="27">
        <f t="shared" si="7"/>
        <v>116.32653061224489</v>
      </c>
      <c r="Y72" s="95"/>
      <c r="Z72" s="89"/>
    </row>
    <row r="73" spans="1:26" ht="30.75" thickBot="1" x14ac:dyDescent="0.3">
      <c r="A73" s="93"/>
      <c r="B73" s="16" t="s">
        <v>165</v>
      </c>
      <c r="C73" s="13">
        <v>20</v>
      </c>
      <c r="D73" s="17">
        <v>30</v>
      </c>
      <c r="E73" s="17">
        <v>40</v>
      </c>
      <c r="F73" s="17">
        <v>32</v>
      </c>
      <c r="G73" s="17">
        <v>28</v>
      </c>
      <c r="H73" s="17">
        <v>25</v>
      </c>
      <c r="I73" s="17" t="s">
        <v>78</v>
      </c>
      <c r="J73" s="17">
        <v>40</v>
      </c>
      <c r="K73" s="17">
        <v>30</v>
      </c>
      <c r="L73" s="17">
        <v>25</v>
      </c>
      <c r="M73" s="28">
        <f t="shared" si="5"/>
        <v>31.25</v>
      </c>
      <c r="N73" s="17">
        <v>20</v>
      </c>
      <c r="O73" s="17">
        <v>40</v>
      </c>
      <c r="P73" s="17">
        <v>32</v>
      </c>
      <c r="Q73" s="17">
        <v>31</v>
      </c>
      <c r="R73" s="17">
        <v>24</v>
      </c>
      <c r="S73" s="17" t="s">
        <v>78</v>
      </c>
      <c r="T73" s="17">
        <v>30</v>
      </c>
      <c r="U73" s="17">
        <v>30</v>
      </c>
      <c r="V73" s="17">
        <v>29.66</v>
      </c>
      <c r="W73" s="28">
        <f t="shared" si="6"/>
        <v>29.5825</v>
      </c>
      <c r="X73" s="27">
        <f t="shared" si="7"/>
        <v>94.664000000000001</v>
      </c>
      <c r="Y73" s="96"/>
      <c r="Z73" s="89"/>
    </row>
    <row r="74" spans="1:26" ht="15.75" thickBot="1" x14ac:dyDescent="0.3">
      <c r="A74" s="82" t="s">
        <v>166</v>
      </c>
      <c r="B74" s="12" t="s">
        <v>167</v>
      </c>
      <c r="C74" s="13">
        <v>10</v>
      </c>
      <c r="D74" s="20"/>
      <c r="E74" s="20"/>
      <c r="F74" s="20"/>
      <c r="G74" s="20">
        <v>9</v>
      </c>
      <c r="H74" s="20"/>
      <c r="I74" s="20"/>
      <c r="J74" s="20"/>
      <c r="K74" s="20">
        <v>11</v>
      </c>
      <c r="L74" s="20"/>
      <c r="M74" s="21">
        <f>SUM(D74:L74)</f>
        <v>20</v>
      </c>
      <c r="N74" s="12"/>
      <c r="O74" s="12"/>
      <c r="P74" s="12"/>
      <c r="Q74" s="12">
        <v>9</v>
      </c>
      <c r="R74" s="12"/>
      <c r="S74" s="12"/>
      <c r="T74" s="12"/>
      <c r="U74" s="12">
        <v>11</v>
      </c>
      <c r="V74" s="12"/>
      <c r="W74" s="21">
        <f>SUM(N74:V74)</f>
        <v>20</v>
      </c>
      <c r="X74" s="12">
        <f>W74/M74*100</f>
        <v>100</v>
      </c>
      <c r="Y74" s="85">
        <f>X74*0.2+X75*0.3+X76*0.1+X77*0.1+100*0.1+X79*0.1+100*0.2</f>
        <v>105.66666666666667</v>
      </c>
      <c r="Z74" s="89"/>
    </row>
    <row r="75" spans="1:26" ht="15.75" thickBot="1" x14ac:dyDescent="0.3">
      <c r="A75" s="83"/>
      <c r="B75" s="12" t="s">
        <v>168</v>
      </c>
      <c r="C75" s="13">
        <v>20</v>
      </c>
      <c r="D75" s="20">
        <v>3</v>
      </c>
      <c r="E75" s="20">
        <v>5</v>
      </c>
      <c r="F75" s="20"/>
      <c r="G75" s="20"/>
      <c r="H75" s="20">
        <v>4</v>
      </c>
      <c r="I75" s="20"/>
      <c r="J75" s="20">
        <v>4</v>
      </c>
      <c r="K75" s="20" t="s">
        <v>78</v>
      </c>
      <c r="L75" s="20">
        <v>1</v>
      </c>
      <c r="M75" s="21">
        <f t="shared" ref="M75:M79" si="8">SUM(D75:L75)</f>
        <v>17</v>
      </c>
      <c r="N75" s="12">
        <v>3</v>
      </c>
      <c r="O75" s="12">
        <v>5</v>
      </c>
      <c r="P75" s="12">
        <v>0</v>
      </c>
      <c r="Q75" s="12"/>
      <c r="R75" s="12">
        <v>4</v>
      </c>
      <c r="S75" s="12"/>
      <c r="T75" s="12">
        <v>4</v>
      </c>
      <c r="U75" s="12"/>
      <c r="V75" s="12">
        <v>1</v>
      </c>
      <c r="W75" s="21">
        <f t="shared" ref="W75:W79" si="9">SUM(N75:V75)</f>
        <v>17</v>
      </c>
      <c r="X75" s="15">
        <f t="shared" ref="X75:X79" si="10">W75/M75*100</f>
        <v>100</v>
      </c>
      <c r="Y75" s="86"/>
      <c r="Z75" s="89"/>
    </row>
    <row r="76" spans="1:26" ht="15.75" thickBot="1" x14ac:dyDescent="0.3">
      <c r="A76" s="83"/>
      <c r="B76" s="12" t="s">
        <v>169</v>
      </c>
      <c r="C76" s="13">
        <v>10</v>
      </c>
      <c r="D76" s="20"/>
      <c r="E76" s="20"/>
      <c r="F76" s="20">
        <v>15</v>
      </c>
      <c r="G76" s="20"/>
      <c r="H76" s="20"/>
      <c r="I76" s="20"/>
      <c r="J76" s="20"/>
      <c r="K76" s="20"/>
      <c r="L76" s="20"/>
      <c r="M76" s="21">
        <f t="shared" si="8"/>
        <v>15</v>
      </c>
      <c r="N76" s="12"/>
      <c r="O76" s="12"/>
      <c r="P76" s="12">
        <v>16</v>
      </c>
      <c r="Q76" s="12"/>
      <c r="R76" s="12"/>
      <c r="S76" s="12"/>
      <c r="T76" s="12"/>
      <c r="U76" s="12"/>
      <c r="V76" s="12"/>
      <c r="W76" s="21">
        <f t="shared" si="9"/>
        <v>16</v>
      </c>
      <c r="X76" s="15">
        <f t="shared" si="10"/>
        <v>106.66666666666667</v>
      </c>
      <c r="Y76" s="86"/>
      <c r="Z76" s="89"/>
    </row>
    <row r="77" spans="1:26" ht="15.75" thickBot="1" x14ac:dyDescent="0.3">
      <c r="A77" s="83"/>
      <c r="B77" s="12" t="s">
        <v>170</v>
      </c>
      <c r="C77" s="13">
        <v>10</v>
      </c>
      <c r="D77" s="20"/>
      <c r="E77" s="20"/>
      <c r="F77" s="20">
        <v>2</v>
      </c>
      <c r="G77" s="20"/>
      <c r="H77" s="20"/>
      <c r="I77" s="20"/>
      <c r="J77" s="20"/>
      <c r="K77" s="20"/>
      <c r="L77" s="20"/>
      <c r="M77" s="21">
        <f t="shared" si="8"/>
        <v>2</v>
      </c>
      <c r="N77" s="12"/>
      <c r="O77" s="12"/>
      <c r="P77" s="12">
        <v>1</v>
      </c>
      <c r="Q77" s="12"/>
      <c r="R77" s="12"/>
      <c r="S77" s="12"/>
      <c r="T77" s="12"/>
      <c r="U77" s="12"/>
      <c r="V77" s="12"/>
      <c r="W77" s="21">
        <f t="shared" si="9"/>
        <v>1</v>
      </c>
      <c r="X77" s="12">
        <f t="shared" si="10"/>
        <v>50</v>
      </c>
      <c r="Y77" s="86"/>
      <c r="Z77" s="89"/>
    </row>
    <row r="78" spans="1:26" ht="30.75" thickBot="1" x14ac:dyDescent="0.3">
      <c r="A78" s="83"/>
      <c r="B78" s="12" t="s">
        <v>171</v>
      </c>
      <c r="C78" s="13">
        <v>10</v>
      </c>
      <c r="D78" s="20"/>
      <c r="E78" s="20"/>
      <c r="F78" s="20"/>
      <c r="G78" s="20"/>
      <c r="H78" s="20"/>
      <c r="I78" s="20"/>
      <c r="J78" s="20"/>
      <c r="K78" s="20"/>
      <c r="L78" s="20"/>
      <c r="M78" s="21"/>
      <c r="N78" s="12"/>
      <c r="O78" s="12"/>
      <c r="P78" s="12"/>
      <c r="Q78" s="12"/>
      <c r="R78" s="12"/>
      <c r="S78" s="12"/>
      <c r="T78" s="12"/>
      <c r="U78" s="12"/>
      <c r="V78" s="12"/>
      <c r="W78" s="21" t="s">
        <v>78</v>
      </c>
      <c r="X78" s="12" t="s">
        <v>78</v>
      </c>
      <c r="Y78" s="86"/>
      <c r="Z78" s="89"/>
    </row>
    <row r="79" spans="1:26" ht="30.75" thickBot="1" x14ac:dyDescent="0.3">
      <c r="A79" s="83"/>
      <c r="B79" s="12" t="s">
        <v>172</v>
      </c>
      <c r="C79" s="13">
        <v>10</v>
      </c>
      <c r="D79" s="20"/>
      <c r="E79" s="20"/>
      <c r="F79" s="20">
        <v>2</v>
      </c>
      <c r="G79" s="20"/>
      <c r="H79" s="20"/>
      <c r="I79" s="20"/>
      <c r="J79" s="20"/>
      <c r="K79" s="20"/>
      <c r="L79" s="20"/>
      <c r="M79" s="21">
        <f t="shared" si="8"/>
        <v>2</v>
      </c>
      <c r="N79" s="12"/>
      <c r="O79" s="12"/>
      <c r="P79" s="12">
        <v>2</v>
      </c>
      <c r="Q79" s="12"/>
      <c r="R79" s="12"/>
      <c r="S79" s="12"/>
      <c r="T79" s="12"/>
      <c r="U79" s="12"/>
      <c r="V79" s="12"/>
      <c r="W79" s="21">
        <f t="shared" si="9"/>
        <v>2</v>
      </c>
      <c r="X79" s="12">
        <f t="shared" si="10"/>
        <v>100</v>
      </c>
      <c r="Y79" s="86"/>
      <c r="Z79" s="89"/>
    </row>
    <row r="80" spans="1:26" ht="30.75" thickBot="1" x14ac:dyDescent="0.3">
      <c r="A80" s="84"/>
      <c r="B80" s="12" t="s">
        <v>173</v>
      </c>
      <c r="C80" s="13">
        <v>20</v>
      </c>
      <c r="D80" s="20"/>
      <c r="E80" s="20"/>
      <c r="F80" s="20"/>
      <c r="G80" s="20"/>
      <c r="H80" s="20"/>
      <c r="I80" s="20"/>
      <c r="J80" s="20"/>
      <c r="K80" s="20"/>
      <c r="L80" s="20"/>
      <c r="M80" s="21"/>
      <c r="N80" s="12"/>
      <c r="O80" s="12"/>
      <c r="P80" s="12"/>
      <c r="Q80" s="12"/>
      <c r="R80" s="12"/>
      <c r="S80" s="12"/>
      <c r="T80" s="12"/>
      <c r="U80" s="12"/>
      <c r="V80" s="12"/>
      <c r="W80" s="21" t="s">
        <v>78</v>
      </c>
      <c r="X80" s="12" t="s">
        <v>78</v>
      </c>
      <c r="Y80" s="87"/>
      <c r="Z80" s="89"/>
    </row>
    <row r="81" spans="1:26" ht="30.75" thickBot="1" x14ac:dyDescent="0.3">
      <c r="A81" s="91" t="s">
        <v>174</v>
      </c>
      <c r="B81" s="16" t="s">
        <v>175</v>
      </c>
      <c r="C81" s="13">
        <v>20</v>
      </c>
      <c r="D81" s="16"/>
      <c r="E81" s="16"/>
      <c r="F81" s="16"/>
      <c r="G81" s="16"/>
      <c r="H81" s="16"/>
      <c r="I81" s="16">
        <v>42.5</v>
      </c>
      <c r="J81" s="16"/>
      <c r="K81" s="16"/>
      <c r="L81" s="16"/>
      <c r="M81" s="21">
        <v>42.5</v>
      </c>
      <c r="N81" s="16"/>
      <c r="O81" s="16"/>
      <c r="P81" s="16"/>
      <c r="Q81" s="16"/>
      <c r="R81" s="16"/>
      <c r="S81" s="16">
        <v>45</v>
      </c>
      <c r="T81" s="16"/>
      <c r="U81" s="16"/>
      <c r="V81" s="16"/>
      <c r="W81" s="21">
        <v>45</v>
      </c>
      <c r="X81" s="27">
        <v>105.88</v>
      </c>
      <c r="Y81" s="94">
        <f>X81*0.2+X82*0.2+X83*0.2+X84*0.4</f>
        <v>41.634</v>
      </c>
      <c r="Z81" s="89"/>
    </row>
    <row r="82" spans="1:26" ht="30.75" thickBot="1" x14ac:dyDescent="0.3">
      <c r="A82" s="92"/>
      <c r="B82" s="16" t="s">
        <v>176</v>
      </c>
      <c r="C82" s="13">
        <v>20</v>
      </c>
      <c r="D82" s="16"/>
      <c r="E82" s="16"/>
      <c r="F82" s="16"/>
      <c r="G82" s="16"/>
      <c r="H82" s="16"/>
      <c r="I82" s="16">
        <v>51.5</v>
      </c>
      <c r="J82" s="16"/>
      <c r="K82" s="16"/>
      <c r="L82" s="16"/>
      <c r="M82" s="21">
        <v>51.5</v>
      </c>
      <c r="N82" s="16"/>
      <c r="O82" s="16"/>
      <c r="P82" s="16"/>
      <c r="Q82" s="16"/>
      <c r="R82" s="16"/>
      <c r="S82" s="16">
        <v>49</v>
      </c>
      <c r="T82" s="16"/>
      <c r="U82" s="16"/>
      <c r="V82" s="16"/>
      <c r="W82" s="21">
        <v>49</v>
      </c>
      <c r="X82" s="27">
        <v>95.15</v>
      </c>
      <c r="Y82" s="95"/>
      <c r="Z82" s="89"/>
    </row>
    <row r="83" spans="1:26" ht="45.75" thickBot="1" x14ac:dyDescent="0.3">
      <c r="A83" s="92"/>
      <c r="B83" s="16" t="s">
        <v>177</v>
      </c>
      <c r="C83" s="13">
        <v>20</v>
      </c>
      <c r="D83" s="16"/>
      <c r="E83" s="16"/>
      <c r="F83" s="16"/>
      <c r="G83" s="16"/>
      <c r="H83" s="16"/>
      <c r="I83" s="16">
        <v>5.6</v>
      </c>
      <c r="J83" s="16"/>
      <c r="K83" s="16"/>
      <c r="L83" s="16"/>
      <c r="M83" s="21">
        <v>5.6</v>
      </c>
      <c r="N83" s="16"/>
      <c r="O83" s="16"/>
      <c r="P83" s="16"/>
      <c r="Q83" s="16"/>
      <c r="R83" s="16"/>
      <c r="S83" s="16">
        <v>0.12</v>
      </c>
      <c r="T83" s="16"/>
      <c r="U83" s="16"/>
      <c r="V83" s="16"/>
      <c r="W83" s="21">
        <v>0.12</v>
      </c>
      <c r="X83" s="16">
        <v>2.14</v>
      </c>
      <c r="Y83" s="95"/>
      <c r="Z83" s="89"/>
    </row>
    <row r="84" spans="1:26" ht="45.75" thickBot="1" x14ac:dyDescent="0.3">
      <c r="A84" s="93"/>
      <c r="B84" s="16" t="s">
        <v>178</v>
      </c>
      <c r="C84" s="13">
        <v>40</v>
      </c>
      <c r="D84" s="16"/>
      <c r="E84" s="16"/>
      <c r="F84" s="16"/>
      <c r="G84" s="16"/>
      <c r="H84" s="16"/>
      <c r="I84" s="16">
        <v>0.4</v>
      </c>
      <c r="J84" s="16"/>
      <c r="K84" s="16"/>
      <c r="L84" s="16"/>
      <c r="M84" s="21">
        <v>0.4</v>
      </c>
      <c r="N84" s="16"/>
      <c r="O84" s="16"/>
      <c r="P84" s="16"/>
      <c r="Q84" s="16"/>
      <c r="R84" s="16"/>
      <c r="S84" s="16">
        <v>0.01</v>
      </c>
      <c r="T84" s="16"/>
      <c r="U84" s="16"/>
      <c r="V84" s="16"/>
      <c r="W84" s="21">
        <v>0.01</v>
      </c>
      <c r="X84" s="16">
        <v>2.5</v>
      </c>
      <c r="Y84" s="96"/>
      <c r="Z84" s="89"/>
    </row>
    <row r="85" spans="1:26" ht="75.75" thickBot="1" x14ac:dyDescent="0.3">
      <c r="A85" s="19" t="s">
        <v>179</v>
      </c>
      <c r="B85" s="12" t="s">
        <v>180</v>
      </c>
      <c r="C85" s="13">
        <v>100</v>
      </c>
      <c r="D85" s="23">
        <v>1</v>
      </c>
      <c r="E85" s="23">
        <v>1</v>
      </c>
      <c r="F85" s="23">
        <v>1</v>
      </c>
      <c r="G85" s="23">
        <v>1</v>
      </c>
      <c r="H85" s="23">
        <v>1</v>
      </c>
      <c r="I85" s="23">
        <v>0</v>
      </c>
      <c r="J85" s="23">
        <v>1</v>
      </c>
      <c r="K85" s="23">
        <v>1</v>
      </c>
      <c r="L85" s="23">
        <v>1</v>
      </c>
      <c r="M85" s="21">
        <v>1</v>
      </c>
      <c r="N85" s="12">
        <v>1</v>
      </c>
      <c r="O85" s="12">
        <v>1</v>
      </c>
      <c r="P85" s="12">
        <v>1</v>
      </c>
      <c r="Q85" s="12">
        <v>1</v>
      </c>
      <c r="R85" s="12">
        <v>1</v>
      </c>
      <c r="S85" s="12">
        <v>0</v>
      </c>
      <c r="T85" s="12">
        <v>1</v>
      </c>
      <c r="U85" s="12">
        <v>1</v>
      </c>
      <c r="V85" s="12">
        <v>1</v>
      </c>
      <c r="W85" s="21">
        <v>1</v>
      </c>
      <c r="X85" s="12">
        <v>100</v>
      </c>
      <c r="Y85" s="12">
        <v>100</v>
      </c>
      <c r="Z85" s="89"/>
    </row>
    <row r="86" spans="1:26" ht="30.75" thickBot="1" x14ac:dyDescent="0.3">
      <c r="A86" s="91" t="s">
        <v>181</v>
      </c>
      <c r="B86" s="16" t="s">
        <v>182</v>
      </c>
      <c r="C86" s="13">
        <v>60</v>
      </c>
      <c r="D86" s="17">
        <v>4</v>
      </c>
      <c r="E86" s="17">
        <v>5</v>
      </c>
      <c r="F86" s="17">
        <v>0</v>
      </c>
      <c r="G86" s="17">
        <v>2</v>
      </c>
      <c r="H86" s="17">
        <v>4</v>
      </c>
      <c r="I86" s="17" t="s">
        <v>78</v>
      </c>
      <c r="J86" s="17">
        <v>15</v>
      </c>
      <c r="K86" s="17">
        <v>20</v>
      </c>
      <c r="L86" s="17">
        <v>2</v>
      </c>
      <c r="M86" s="18">
        <v>52</v>
      </c>
      <c r="N86" s="17">
        <v>6</v>
      </c>
      <c r="O86" s="17">
        <v>3</v>
      </c>
      <c r="P86" s="17">
        <v>0</v>
      </c>
      <c r="Q86" s="17">
        <v>0</v>
      </c>
      <c r="R86" s="17">
        <v>4</v>
      </c>
      <c r="S86" s="17">
        <v>0</v>
      </c>
      <c r="T86" s="17">
        <v>12</v>
      </c>
      <c r="U86" s="17">
        <v>7</v>
      </c>
      <c r="V86" s="17">
        <v>0</v>
      </c>
      <c r="W86" s="18">
        <v>32</v>
      </c>
      <c r="X86" s="25">
        <v>61.54</v>
      </c>
      <c r="Y86" s="109">
        <f>X86*0.6+X87*0.4</f>
        <v>53.591999999999999</v>
      </c>
      <c r="Z86" s="89"/>
    </row>
    <row r="87" spans="1:26" ht="30.75" thickBot="1" x14ac:dyDescent="0.3">
      <c r="A87" s="93"/>
      <c r="B87" s="16" t="s">
        <v>183</v>
      </c>
      <c r="C87" s="13">
        <v>40</v>
      </c>
      <c r="D87" s="17">
        <v>4</v>
      </c>
      <c r="E87" s="17">
        <v>4</v>
      </c>
      <c r="F87" s="17">
        <v>0</v>
      </c>
      <c r="G87" s="17">
        <v>0</v>
      </c>
      <c r="H87" s="17">
        <v>5</v>
      </c>
      <c r="I87" s="17" t="s">
        <v>78</v>
      </c>
      <c r="J87" s="17">
        <v>5</v>
      </c>
      <c r="K87" s="17">
        <v>0</v>
      </c>
      <c r="L87" s="17">
        <v>6</v>
      </c>
      <c r="M87" s="18">
        <v>24</v>
      </c>
      <c r="N87" s="17">
        <v>2</v>
      </c>
      <c r="O87" s="17">
        <v>1</v>
      </c>
      <c r="P87" s="17">
        <v>0</v>
      </c>
      <c r="Q87" s="17">
        <v>0</v>
      </c>
      <c r="R87" s="17">
        <v>1</v>
      </c>
      <c r="S87" s="17">
        <v>0</v>
      </c>
      <c r="T87" s="17">
        <v>6</v>
      </c>
      <c r="U87" s="17">
        <v>0</v>
      </c>
      <c r="V87" s="17">
        <v>0</v>
      </c>
      <c r="W87" s="18">
        <v>10</v>
      </c>
      <c r="X87" s="25">
        <v>41.67</v>
      </c>
      <c r="Y87" s="110"/>
      <c r="Z87" s="89"/>
    </row>
    <row r="88" spans="1:26" ht="45.75" thickBot="1" x14ac:dyDescent="0.3">
      <c r="A88" s="82" t="s">
        <v>184</v>
      </c>
      <c r="B88" s="12" t="s">
        <v>185</v>
      </c>
      <c r="C88" s="13">
        <v>20</v>
      </c>
      <c r="D88" s="23">
        <v>60</v>
      </c>
      <c r="E88" s="23">
        <v>80</v>
      </c>
      <c r="F88" s="23">
        <v>70</v>
      </c>
      <c r="G88" s="23">
        <v>75</v>
      </c>
      <c r="H88" s="23">
        <v>82</v>
      </c>
      <c r="I88" s="23" t="s">
        <v>78</v>
      </c>
      <c r="J88" s="23">
        <v>80</v>
      </c>
      <c r="K88" s="23">
        <v>50</v>
      </c>
      <c r="L88" s="23" t="s">
        <v>78</v>
      </c>
      <c r="M88" s="21">
        <v>71</v>
      </c>
      <c r="N88" s="12">
        <v>0</v>
      </c>
      <c r="O88" s="12">
        <v>24.19</v>
      </c>
      <c r="P88" s="12">
        <v>93</v>
      </c>
      <c r="Q88" s="12">
        <v>48.7</v>
      </c>
      <c r="R88" s="12">
        <v>85</v>
      </c>
      <c r="S88" s="12">
        <v>0</v>
      </c>
      <c r="T88" s="12">
        <v>60.5</v>
      </c>
      <c r="U88" s="12">
        <v>63.9</v>
      </c>
      <c r="V88" s="12"/>
      <c r="W88" s="14">
        <v>62.548333333333296</v>
      </c>
      <c r="X88" s="23">
        <v>88.1</v>
      </c>
      <c r="Y88" s="85">
        <f>X88*0.2+X89*0.6+X90*0.2</f>
        <v>95.501999999999995</v>
      </c>
      <c r="Z88" s="89"/>
    </row>
    <row r="89" spans="1:26" ht="30.75" thickBot="1" x14ac:dyDescent="0.3">
      <c r="A89" s="83"/>
      <c r="B89" s="12" t="s">
        <v>186</v>
      </c>
      <c r="C89" s="13">
        <v>60</v>
      </c>
      <c r="D89" s="23">
        <v>75</v>
      </c>
      <c r="E89" s="23">
        <v>85</v>
      </c>
      <c r="F89" s="23">
        <v>85</v>
      </c>
      <c r="G89" s="23">
        <v>80</v>
      </c>
      <c r="H89" s="23">
        <v>75</v>
      </c>
      <c r="I89" s="23" t="s">
        <v>78</v>
      </c>
      <c r="J89" s="23">
        <v>87</v>
      </c>
      <c r="K89" s="23">
        <v>75</v>
      </c>
      <c r="L89" s="23" t="s">
        <v>78</v>
      </c>
      <c r="M89" s="21">
        <v>80.290000000000006</v>
      </c>
      <c r="N89" s="12">
        <v>50</v>
      </c>
      <c r="O89" s="12">
        <v>70.97</v>
      </c>
      <c r="P89" s="12">
        <v>91</v>
      </c>
      <c r="Q89" s="12">
        <v>88.7</v>
      </c>
      <c r="R89" s="12">
        <v>62</v>
      </c>
      <c r="S89" s="12">
        <v>0</v>
      </c>
      <c r="T89" s="12">
        <v>82</v>
      </c>
      <c r="U89" s="12">
        <v>83</v>
      </c>
      <c r="V89" s="12"/>
      <c r="W89" s="14">
        <v>75.381428571428501</v>
      </c>
      <c r="X89" s="24">
        <v>93.88</v>
      </c>
      <c r="Y89" s="86"/>
      <c r="Z89" s="89"/>
    </row>
    <row r="90" spans="1:26" ht="45.75" thickBot="1" x14ac:dyDescent="0.3">
      <c r="A90" s="84"/>
      <c r="B90" s="12" t="s">
        <v>187</v>
      </c>
      <c r="C90" s="13">
        <v>20</v>
      </c>
      <c r="D90" s="23">
        <v>60</v>
      </c>
      <c r="E90" s="23">
        <v>70</v>
      </c>
      <c r="F90" s="23">
        <v>70</v>
      </c>
      <c r="G90" s="23">
        <v>75</v>
      </c>
      <c r="H90" s="23">
        <v>75</v>
      </c>
      <c r="I90" s="23" t="s">
        <v>78</v>
      </c>
      <c r="J90" s="23">
        <v>87</v>
      </c>
      <c r="K90" s="23">
        <v>80</v>
      </c>
      <c r="L90" s="23" t="s">
        <v>78</v>
      </c>
      <c r="M90" s="21">
        <v>73.86</v>
      </c>
      <c r="N90" s="12">
        <v>62</v>
      </c>
      <c r="O90" s="12">
        <v>0</v>
      </c>
      <c r="P90" s="12">
        <v>0</v>
      </c>
      <c r="Q90" s="12">
        <v>90</v>
      </c>
      <c r="R90" s="12">
        <v>66</v>
      </c>
      <c r="S90" s="12">
        <v>0</v>
      </c>
      <c r="T90" s="12">
        <v>88</v>
      </c>
      <c r="U90" s="12">
        <v>92</v>
      </c>
      <c r="V90" s="12"/>
      <c r="W90" s="21">
        <v>79.599999999999994</v>
      </c>
      <c r="X90" s="24">
        <v>107.77</v>
      </c>
      <c r="Y90" s="87"/>
      <c r="Z90" s="89"/>
    </row>
    <row r="91" spans="1:26" ht="45.75" thickBot="1" x14ac:dyDescent="0.3">
      <c r="A91" s="91" t="s">
        <v>188</v>
      </c>
      <c r="B91" s="16" t="s">
        <v>189</v>
      </c>
      <c r="C91" s="13">
        <v>80</v>
      </c>
      <c r="D91" s="17">
        <v>6</v>
      </c>
      <c r="E91" s="17">
        <v>16</v>
      </c>
      <c r="F91" s="17">
        <v>2</v>
      </c>
      <c r="G91" s="17">
        <v>4</v>
      </c>
      <c r="H91" s="17">
        <v>0</v>
      </c>
      <c r="I91" s="17"/>
      <c r="J91" s="17">
        <v>8</v>
      </c>
      <c r="K91" s="17">
        <v>4</v>
      </c>
      <c r="L91" s="17">
        <v>3</v>
      </c>
      <c r="M91" s="21">
        <v>43</v>
      </c>
      <c r="N91" s="17">
        <v>6</v>
      </c>
      <c r="O91" s="17">
        <v>16</v>
      </c>
      <c r="P91" s="17">
        <v>2</v>
      </c>
      <c r="Q91" s="17">
        <v>4</v>
      </c>
      <c r="R91" s="17">
        <v>0</v>
      </c>
      <c r="S91" s="17">
        <v>0</v>
      </c>
      <c r="T91" s="17">
        <v>8</v>
      </c>
      <c r="U91" s="17">
        <v>4</v>
      </c>
      <c r="V91" s="17">
        <v>3</v>
      </c>
      <c r="W91" s="18">
        <v>43</v>
      </c>
      <c r="X91" s="17">
        <v>100</v>
      </c>
      <c r="Y91" s="114">
        <f>X91*0.8+X92*0.2</f>
        <v>99.454000000000008</v>
      </c>
      <c r="Z91" s="89"/>
    </row>
    <row r="92" spans="1:26" ht="60.75" thickBot="1" x14ac:dyDescent="0.3">
      <c r="A92" s="93"/>
      <c r="B92" s="16" t="s">
        <v>190</v>
      </c>
      <c r="C92" s="13">
        <v>20</v>
      </c>
      <c r="D92" s="17">
        <v>40</v>
      </c>
      <c r="E92" s="17">
        <v>20</v>
      </c>
      <c r="F92" s="17">
        <v>30</v>
      </c>
      <c r="G92" s="17">
        <v>28</v>
      </c>
      <c r="H92" s="17">
        <v>0</v>
      </c>
      <c r="I92" s="17"/>
      <c r="J92" s="17">
        <v>20</v>
      </c>
      <c r="K92" s="17">
        <v>132</v>
      </c>
      <c r="L92" s="17">
        <v>60</v>
      </c>
      <c r="M92" s="21">
        <v>330</v>
      </c>
      <c r="N92" s="17">
        <v>48</v>
      </c>
      <c r="O92" s="17">
        <v>30</v>
      </c>
      <c r="P92" s="17">
        <v>28</v>
      </c>
      <c r="Q92" s="17">
        <v>15</v>
      </c>
      <c r="R92" s="17">
        <v>0</v>
      </c>
      <c r="S92" s="17">
        <v>0</v>
      </c>
      <c r="T92" s="17">
        <v>20</v>
      </c>
      <c r="U92" s="17">
        <v>120</v>
      </c>
      <c r="V92" s="17">
        <v>60</v>
      </c>
      <c r="W92" s="18">
        <v>321</v>
      </c>
      <c r="X92" s="25">
        <v>97.27</v>
      </c>
      <c r="Y92" s="115"/>
      <c r="Z92" s="89"/>
    </row>
    <row r="93" spans="1:26" ht="45.75" thickBot="1" x14ac:dyDescent="0.3">
      <c r="A93" s="82" t="s">
        <v>191</v>
      </c>
      <c r="B93" s="12" t="s">
        <v>192</v>
      </c>
      <c r="C93" s="13">
        <v>40</v>
      </c>
      <c r="D93" s="12">
        <v>20</v>
      </c>
      <c r="E93" s="12">
        <v>12</v>
      </c>
      <c r="F93" s="12">
        <v>8</v>
      </c>
      <c r="G93" s="12"/>
      <c r="H93" s="12">
        <v>15</v>
      </c>
      <c r="I93" s="12"/>
      <c r="J93" s="12">
        <v>15</v>
      </c>
      <c r="K93" s="12"/>
      <c r="L93" s="12">
        <v>15</v>
      </c>
      <c r="M93" s="18">
        <v>14.17</v>
      </c>
      <c r="N93" s="12">
        <v>37.799999999999997</v>
      </c>
      <c r="O93" s="12">
        <v>15</v>
      </c>
      <c r="P93" s="12">
        <v>4.3</v>
      </c>
      <c r="Q93" s="12">
        <v>0</v>
      </c>
      <c r="R93" s="12">
        <v>14.4</v>
      </c>
      <c r="S93" s="12">
        <v>0</v>
      </c>
      <c r="T93" s="12">
        <v>13.8</v>
      </c>
      <c r="U93" s="12"/>
      <c r="V93" s="12">
        <v>18.5</v>
      </c>
      <c r="W93" s="21">
        <v>17.3</v>
      </c>
      <c r="X93" s="24">
        <v>122.09</v>
      </c>
      <c r="Y93" s="85">
        <f>X93*0.4+X94*0.4+X95*0.2</f>
        <v>126.25600000000001</v>
      </c>
      <c r="Z93" s="89"/>
    </row>
    <row r="94" spans="1:26" ht="30.75" thickBot="1" x14ac:dyDescent="0.3">
      <c r="A94" s="83"/>
      <c r="B94" s="12" t="s">
        <v>193</v>
      </c>
      <c r="C94" s="13">
        <v>40</v>
      </c>
      <c r="D94" s="12"/>
      <c r="E94" s="12"/>
      <c r="F94" s="12"/>
      <c r="G94" s="12">
        <v>4</v>
      </c>
      <c r="H94" s="12"/>
      <c r="I94" s="12"/>
      <c r="J94" s="12"/>
      <c r="K94" s="12">
        <v>30</v>
      </c>
      <c r="L94" s="12"/>
      <c r="M94" s="18">
        <v>17</v>
      </c>
      <c r="N94" s="12"/>
      <c r="O94" s="12"/>
      <c r="P94" s="12"/>
      <c r="Q94" s="12">
        <v>22</v>
      </c>
      <c r="R94" s="12"/>
      <c r="S94" s="12"/>
      <c r="T94" s="12"/>
      <c r="U94" s="12">
        <v>29</v>
      </c>
      <c r="V94" s="12"/>
      <c r="W94" s="21">
        <v>25.5</v>
      </c>
      <c r="X94" s="23">
        <v>150</v>
      </c>
      <c r="Y94" s="86"/>
      <c r="Z94" s="89"/>
    </row>
    <row r="95" spans="1:26" ht="45.75" thickBot="1" x14ac:dyDescent="0.3">
      <c r="A95" s="84"/>
      <c r="B95" s="12" t="s">
        <v>194</v>
      </c>
      <c r="C95" s="13">
        <v>20</v>
      </c>
      <c r="D95" s="12">
        <v>30</v>
      </c>
      <c r="E95" s="12">
        <v>12</v>
      </c>
      <c r="F95" s="12">
        <v>3</v>
      </c>
      <c r="G95" s="12">
        <v>20</v>
      </c>
      <c r="H95" s="12">
        <v>20</v>
      </c>
      <c r="I95" s="12"/>
      <c r="J95" s="12">
        <v>22.5</v>
      </c>
      <c r="K95" s="12">
        <v>16</v>
      </c>
      <c r="L95" s="12">
        <v>35.25</v>
      </c>
      <c r="M95" s="18">
        <v>19.84</v>
      </c>
      <c r="N95" s="12">
        <v>29.31</v>
      </c>
      <c r="O95" s="12">
        <v>12</v>
      </c>
      <c r="P95" s="12">
        <v>3</v>
      </c>
      <c r="Q95" s="12">
        <v>19</v>
      </c>
      <c r="R95" s="12">
        <v>22</v>
      </c>
      <c r="S95" s="12">
        <v>0</v>
      </c>
      <c r="T95" s="12">
        <v>18.21</v>
      </c>
      <c r="U95" s="12">
        <v>12</v>
      </c>
      <c r="V95" s="12">
        <v>22.74</v>
      </c>
      <c r="W95" s="29">
        <v>17.282499999999999</v>
      </c>
      <c r="X95" s="23">
        <v>87.1</v>
      </c>
      <c r="Y95" s="87"/>
      <c r="Z95" s="90"/>
    </row>
    <row r="96" spans="1:26" ht="21.75" thickBot="1" x14ac:dyDescent="0.4">
      <c r="A96" s="79" t="s">
        <v>44</v>
      </c>
      <c r="B96" s="80"/>
      <c r="C96" s="80"/>
      <c r="D96" s="80"/>
      <c r="E96" s="80"/>
      <c r="F96" s="80"/>
      <c r="G96" s="80"/>
      <c r="H96" s="80"/>
      <c r="I96" s="80"/>
      <c r="J96" s="80"/>
      <c r="K96" s="80"/>
      <c r="L96" s="80"/>
      <c r="M96" s="80"/>
      <c r="N96" s="80"/>
      <c r="O96" s="80"/>
      <c r="P96" s="80"/>
      <c r="Q96" s="80"/>
      <c r="R96" s="80"/>
      <c r="S96" s="80"/>
      <c r="T96" s="80"/>
      <c r="U96" s="80"/>
      <c r="V96" s="80"/>
      <c r="W96" s="80"/>
      <c r="X96" s="80"/>
      <c r="Y96" s="80"/>
      <c r="Z96" s="116"/>
    </row>
    <row r="97" spans="1:26" ht="49.5" customHeight="1" thickBot="1" x14ac:dyDescent="0.3">
      <c r="A97" s="82" t="s">
        <v>203</v>
      </c>
      <c r="B97" s="12" t="s">
        <v>204</v>
      </c>
      <c r="C97" s="13">
        <v>25</v>
      </c>
      <c r="D97" s="23"/>
      <c r="E97" s="23"/>
      <c r="F97" s="23"/>
      <c r="G97" s="23"/>
      <c r="H97" s="23"/>
      <c r="I97" s="23">
        <v>0.17</v>
      </c>
      <c r="J97" s="23"/>
      <c r="K97" s="23"/>
      <c r="L97" s="23"/>
      <c r="M97" s="18">
        <v>0.17</v>
      </c>
      <c r="N97" s="23"/>
      <c r="O97" s="23"/>
      <c r="P97" s="23"/>
      <c r="Q97" s="23"/>
      <c r="R97" s="23"/>
      <c r="S97" s="23">
        <v>0</v>
      </c>
      <c r="T97" s="23"/>
      <c r="U97" s="23"/>
      <c r="V97" s="23"/>
      <c r="W97" s="18">
        <v>0</v>
      </c>
      <c r="X97" s="23">
        <v>0</v>
      </c>
      <c r="Y97" s="111">
        <v>0</v>
      </c>
      <c r="Z97" s="123" t="s">
        <v>246</v>
      </c>
    </row>
    <row r="98" spans="1:26" ht="43.5" customHeight="1" thickBot="1" x14ac:dyDescent="0.3">
      <c r="A98" s="83"/>
      <c r="B98" s="12" t="s">
        <v>205</v>
      </c>
      <c r="C98" s="13">
        <v>75</v>
      </c>
      <c r="D98" s="23"/>
      <c r="E98" s="23"/>
      <c r="F98" s="23"/>
      <c r="G98" s="23"/>
      <c r="H98" s="23"/>
      <c r="I98" s="23">
        <v>0.8</v>
      </c>
      <c r="J98" s="23"/>
      <c r="K98" s="23"/>
      <c r="L98" s="23"/>
      <c r="M98" s="18">
        <v>0.8</v>
      </c>
      <c r="N98" s="23"/>
      <c r="O98" s="23"/>
      <c r="P98" s="23"/>
      <c r="Q98" s="23"/>
      <c r="R98" s="23"/>
      <c r="S98" s="23">
        <v>0</v>
      </c>
      <c r="T98" s="23"/>
      <c r="U98" s="23"/>
      <c r="V98" s="23"/>
      <c r="W98" s="18">
        <v>0</v>
      </c>
      <c r="X98" s="23">
        <v>0</v>
      </c>
      <c r="Y98" s="112"/>
      <c r="Z98" s="124"/>
    </row>
    <row r="99" spans="1:26" ht="46.5" customHeight="1" thickBot="1" x14ac:dyDescent="0.3">
      <c r="A99" s="84"/>
      <c r="B99" s="12" t="s">
        <v>206</v>
      </c>
      <c r="C99" s="13">
        <v>5</v>
      </c>
      <c r="D99" s="23"/>
      <c r="E99" s="23"/>
      <c r="F99" s="23"/>
      <c r="G99" s="23"/>
      <c r="H99" s="23"/>
      <c r="I99" s="23">
        <v>0.08</v>
      </c>
      <c r="J99" s="23"/>
      <c r="K99" s="23"/>
      <c r="L99" s="23"/>
      <c r="M99" s="18">
        <v>0.08</v>
      </c>
      <c r="N99" s="23"/>
      <c r="O99" s="23"/>
      <c r="P99" s="23"/>
      <c r="Q99" s="23"/>
      <c r="R99" s="23"/>
      <c r="S99" s="23">
        <v>0</v>
      </c>
      <c r="T99" s="23"/>
      <c r="U99" s="23"/>
      <c r="V99" s="23"/>
      <c r="W99" s="18">
        <v>0</v>
      </c>
      <c r="X99" s="23">
        <v>0</v>
      </c>
      <c r="Y99" s="113"/>
      <c r="Z99" s="124"/>
    </row>
    <row r="100" spans="1:26" ht="45.75" thickBot="1" x14ac:dyDescent="0.3">
      <c r="A100" s="91" t="s">
        <v>207</v>
      </c>
      <c r="B100" s="16" t="s">
        <v>208</v>
      </c>
      <c r="C100" s="13">
        <v>20</v>
      </c>
      <c r="D100" s="17"/>
      <c r="E100" s="17"/>
      <c r="F100" s="17"/>
      <c r="G100" s="17"/>
      <c r="H100" s="17"/>
      <c r="I100" s="17">
        <v>10.11</v>
      </c>
      <c r="J100" s="17"/>
      <c r="K100" s="17"/>
      <c r="L100" s="17"/>
      <c r="M100" s="18">
        <v>10.11</v>
      </c>
      <c r="N100" s="17"/>
      <c r="O100" s="17"/>
      <c r="P100" s="17"/>
      <c r="Q100" s="17"/>
      <c r="R100" s="17"/>
      <c r="S100" s="17">
        <v>0.01</v>
      </c>
      <c r="T100" s="17"/>
      <c r="U100" s="17"/>
      <c r="V100" s="17"/>
      <c r="W100" s="18">
        <v>0.01</v>
      </c>
      <c r="X100" s="17">
        <v>0.1</v>
      </c>
      <c r="Y100" s="117">
        <v>57.29</v>
      </c>
      <c r="Z100" s="124"/>
    </row>
    <row r="101" spans="1:26" ht="48" customHeight="1" thickBot="1" x14ac:dyDescent="0.3">
      <c r="A101" s="92"/>
      <c r="B101" s="16" t="s">
        <v>209</v>
      </c>
      <c r="C101" s="13">
        <v>30</v>
      </c>
      <c r="D101" s="17"/>
      <c r="E101" s="17"/>
      <c r="F101" s="17"/>
      <c r="G101" s="17"/>
      <c r="H101" s="17"/>
      <c r="I101" s="17">
        <v>4.09</v>
      </c>
      <c r="J101" s="17"/>
      <c r="K101" s="17"/>
      <c r="L101" s="17"/>
      <c r="M101" s="18">
        <v>4.09</v>
      </c>
      <c r="N101" s="17"/>
      <c r="O101" s="17"/>
      <c r="P101" s="17"/>
      <c r="Q101" s="17"/>
      <c r="R101" s="17"/>
      <c r="S101" s="17">
        <v>0</v>
      </c>
      <c r="T101" s="17"/>
      <c r="U101" s="17"/>
      <c r="V101" s="17"/>
      <c r="W101" s="18">
        <v>0</v>
      </c>
      <c r="X101" s="17">
        <v>0</v>
      </c>
      <c r="Y101" s="118"/>
      <c r="Z101" s="124"/>
    </row>
    <row r="102" spans="1:26" ht="57" customHeight="1" thickBot="1" x14ac:dyDescent="0.3">
      <c r="A102" s="92"/>
      <c r="B102" s="16" t="s">
        <v>210</v>
      </c>
      <c r="C102" s="13">
        <v>30</v>
      </c>
      <c r="D102" s="17"/>
      <c r="E102" s="17"/>
      <c r="F102" s="17"/>
      <c r="G102" s="17"/>
      <c r="H102" s="17"/>
      <c r="I102" s="17">
        <v>0.91</v>
      </c>
      <c r="J102" s="17"/>
      <c r="K102" s="17"/>
      <c r="L102" s="17"/>
      <c r="M102" s="18">
        <v>0.91</v>
      </c>
      <c r="N102" s="17"/>
      <c r="O102" s="17"/>
      <c r="P102" s="17"/>
      <c r="Q102" s="17"/>
      <c r="R102" s="17"/>
      <c r="S102" s="17">
        <v>1.7</v>
      </c>
      <c r="T102" s="17"/>
      <c r="U102" s="17"/>
      <c r="V102" s="17"/>
      <c r="W102" s="18">
        <v>1.7</v>
      </c>
      <c r="X102" s="25">
        <v>186.81</v>
      </c>
      <c r="Y102" s="118"/>
      <c r="Z102" s="124"/>
    </row>
    <row r="103" spans="1:26" ht="61.5" customHeight="1" thickBot="1" x14ac:dyDescent="0.3">
      <c r="A103" s="92"/>
      <c r="B103" s="16" t="s">
        <v>211</v>
      </c>
      <c r="C103" s="13">
        <v>10</v>
      </c>
      <c r="D103" s="17"/>
      <c r="E103" s="17"/>
      <c r="F103" s="17"/>
      <c r="G103" s="17"/>
      <c r="H103" s="17"/>
      <c r="I103" s="17">
        <v>0.23</v>
      </c>
      <c r="J103" s="17"/>
      <c r="K103" s="17"/>
      <c r="L103" s="17"/>
      <c r="M103" s="18">
        <v>0.23</v>
      </c>
      <c r="N103" s="17"/>
      <c r="O103" s="17"/>
      <c r="P103" s="17"/>
      <c r="Q103" s="17"/>
      <c r="R103" s="17"/>
      <c r="S103" s="17">
        <v>0</v>
      </c>
      <c r="T103" s="17"/>
      <c r="U103" s="17"/>
      <c r="V103" s="17"/>
      <c r="W103" s="18">
        <v>0</v>
      </c>
      <c r="X103" s="17">
        <v>0</v>
      </c>
      <c r="Y103" s="118"/>
      <c r="Z103" s="124"/>
    </row>
    <row r="104" spans="1:26" ht="45.75" thickBot="1" x14ac:dyDescent="0.3">
      <c r="A104" s="93"/>
      <c r="B104" s="16" t="s">
        <v>212</v>
      </c>
      <c r="C104" s="13">
        <v>10</v>
      </c>
      <c r="D104" s="17"/>
      <c r="E104" s="17"/>
      <c r="F104" s="17"/>
      <c r="G104" s="17"/>
      <c r="H104" s="17"/>
      <c r="I104" s="17">
        <v>4.55</v>
      </c>
      <c r="J104" s="17"/>
      <c r="K104" s="17"/>
      <c r="L104" s="17"/>
      <c r="M104" s="18">
        <v>4.55</v>
      </c>
      <c r="N104" s="17"/>
      <c r="O104" s="17"/>
      <c r="P104" s="17"/>
      <c r="Q104" s="17"/>
      <c r="R104" s="17"/>
      <c r="S104" s="17">
        <v>0.56000000000000005</v>
      </c>
      <c r="T104" s="17"/>
      <c r="U104" s="17"/>
      <c r="V104" s="17"/>
      <c r="W104" s="18">
        <v>0.56000000000000005</v>
      </c>
      <c r="X104" s="17">
        <v>12.31</v>
      </c>
      <c r="Y104" s="119"/>
      <c r="Z104" s="124"/>
    </row>
    <row r="105" spans="1:26" ht="48" customHeight="1" thickBot="1" x14ac:dyDescent="0.3">
      <c r="A105" s="82" t="s">
        <v>213</v>
      </c>
      <c r="B105" s="12" t="s">
        <v>214</v>
      </c>
      <c r="C105" s="13">
        <v>40</v>
      </c>
      <c r="D105" s="23"/>
      <c r="E105" s="23"/>
      <c r="F105" s="23"/>
      <c r="G105" s="23"/>
      <c r="H105" s="23"/>
      <c r="I105" s="23">
        <v>88.75</v>
      </c>
      <c r="J105" s="23"/>
      <c r="K105" s="23"/>
      <c r="L105" s="23"/>
      <c r="M105" s="18">
        <v>88.75</v>
      </c>
      <c r="N105" s="23"/>
      <c r="O105" s="23"/>
      <c r="P105" s="23"/>
      <c r="Q105" s="23"/>
      <c r="R105" s="23"/>
      <c r="S105" s="23">
        <v>92.39</v>
      </c>
      <c r="T105" s="23"/>
      <c r="U105" s="23"/>
      <c r="V105" s="23"/>
      <c r="W105" s="18">
        <v>92.39</v>
      </c>
      <c r="X105" s="23">
        <v>104.1</v>
      </c>
      <c r="Y105" s="111">
        <v>116.36</v>
      </c>
      <c r="Z105" s="124"/>
    </row>
    <row r="106" spans="1:26" ht="52.5" customHeight="1" thickBot="1" x14ac:dyDescent="0.3">
      <c r="A106" s="83"/>
      <c r="B106" s="12" t="s">
        <v>215</v>
      </c>
      <c r="C106" s="13">
        <v>40</v>
      </c>
      <c r="D106" s="23"/>
      <c r="E106" s="23"/>
      <c r="F106" s="23"/>
      <c r="G106" s="23"/>
      <c r="H106" s="23"/>
      <c r="I106" s="23">
        <v>57.99</v>
      </c>
      <c r="J106" s="23"/>
      <c r="K106" s="23"/>
      <c r="L106" s="23"/>
      <c r="M106" s="18">
        <v>57.99</v>
      </c>
      <c r="N106" s="23"/>
      <c r="O106" s="23"/>
      <c r="P106" s="23"/>
      <c r="Q106" s="23"/>
      <c r="R106" s="23"/>
      <c r="S106" s="23">
        <v>77.23</v>
      </c>
      <c r="T106" s="23"/>
      <c r="U106" s="23"/>
      <c r="V106" s="23"/>
      <c r="W106" s="18">
        <v>77.23</v>
      </c>
      <c r="X106" s="24">
        <v>133.18</v>
      </c>
      <c r="Y106" s="112"/>
      <c r="Z106" s="124"/>
    </row>
    <row r="107" spans="1:26" ht="30" customHeight="1" thickBot="1" x14ac:dyDescent="0.3">
      <c r="A107" s="84"/>
      <c r="B107" s="12" t="s">
        <v>216</v>
      </c>
      <c r="C107" s="13">
        <v>20</v>
      </c>
      <c r="D107" s="23"/>
      <c r="E107" s="23"/>
      <c r="F107" s="23"/>
      <c r="G107" s="23"/>
      <c r="H107" s="23"/>
      <c r="I107" s="23">
        <v>138</v>
      </c>
      <c r="J107" s="23"/>
      <c r="K107" s="23"/>
      <c r="L107" s="23"/>
      <c r="M107" s="18">
        <v>138</v>
      </c>
      <c r="N107" s="23"/>
      <c r="O107" s="23"/>
      <c r="P107" s="23"/>
      <c r="Q107" s="23"/>
      <c r="R107" s="23"/>
      <c r="S107" s="23">
        <v>148</v>
      </c>
      <c r="T107" s="23"/>
      <c r="U107" s="23"/>
      <c r="V107" s="23"/>
      <c r="W107" s="18">
        <v>148</v>
      </c>
      <c r="X107" s="24">
        <v>107.25</v>
      </c>
      <c r="Y107" s="113"/>
      <c r="Z107" s="124"/>
    </row>
    <row r="108" spans="1:26" ht="45.75" thickBot="1" x14ac:dyDescent="0.3">
      <c r="A108" s="91" t="s">
        <v>217</v>
      </c>
      <c r="B108" s="16" t="s">
        <v>218</v>
      </c>
      <c r="C108" s="13">
        <v>30</v>
      </c>
      <c r="D108" s="17"/>
      <c r="E108" s="17"/>
      <c r="F108" s="17"/>
      <c r="G108" s="17"/>
      <c r="H108" s="17"/>
      <c r="I108" s="17">
        <v>22</v>
      </c>
      <c r="J108" s="17"/>
      <c r="K108" s="17"/>
      <c r="L108" s="17"/>
      <c r="M108" s="18">
        <v>22</v>
      </c>
      <c r="N108" s="17"/>
      <c r="O108" s="17"/>
      <c r="P108" s="17"/>
      <c r="Q108" s="17"/>
      <c r="R108" s="17"/>
      <c r="S108" s="17">
        <v>20.25</v>
      </c>
      <c r="T108" s="17"/>
      <c r="U108" s="17"/>
      <c r="V108" s="17"/>
      <c r="W108" s="18">
        <v>20.25</v>
      </c>
      <c r="X108" s="25">
        <v>92.05</v>
      </c>
      <c r="Y108" s="117">
        <v>78.91</v>
      </c>
      <c r="Z108" s="124"/>
    </row>
    <row r="109" spans="1:26" ht="45.75" thickBot="1" x14ac:dyDescent="0.3">
      <c r="A109" s="92"/>
      <c r="B109" s="16" t="s">
        <v>219</v>
      </c>
      <c r="C109" s="13">
        <v>20</v>
      </c>
      <c r="D109" s="17"/>
      <c r="E109" s="17"/>
      <c r="F109" s="17"/>
      <c r="G109" s="17"/>
      <c r="H109" s="17"/>
      <c r="I109" s="17">
        <v>3.05</v>
      </c>
      <c r="J109" s="17"/>
      <c r="K109" s="17"/>
      <c r="L109" s="17"/>
      <c r="M109" s="18">
        <v>3.05</v>
      </c>
      <c r="N109" s="17"/>
      <c r="O109" s="17"/>
      <c r="P109" s="17"/>
      <c r="Q109" s="17"/>
      <c r="R109" s="17"/>
      <c r="S109" s="17">
        <v>2.0299999999999998</v>
      </c>
      <c r="T109" s="17"/>
      <c r="U109" s="17"/>
      <c r="V109" s="17"/>
      <c r="W109" s="18">
        <v>2.0299999999999998</v>
      </c>
      <c r="X109" s="25">
        <v>66.56</v>
      </c>
      <c r="Y109" s="118"/>
      <c r="Z109" s="124"/>
    </row>
    <row r="110" spans="1:26" ht="45.75" thickBot="1" x14ac:dyDescent="0.3">
      <c r="A110" s="92"/>
      <c r="B110" s="16" t="s">
        <v>220</v>
      </c>
      <c r="C110" s="13">
        <v>30</v>
      </c>
      <c r="D110" s="17"/>
      <c r="E110" s="17"/>
      <c r="F110" s="17"/>
      <c r="G110" s="17"/>
      <c r="H110" s="17"/>
      <c r="I110" s="17">
        <v>8.15</v>
      </c>
      <c r="J110" s="17"/>
      <c r="K110" s="17"/>
      <c r="L110" s="17"/>
      <c r="M110" s="18">
        <v>8.15</v>
      </c>
      <c r="N110" s="17"/>
      <c r="O110" s="17"/>
      <c r="P110" s="17"/>
      <c r="Q110" s="17"/>
      <c r="R110" s="17"/>
      <c r="S110" s="17">
        <v>8.32</v>
      </c>
      <c r="T110" s="17"/>
      <c r="U110" s="17"/>
      <c r="V110" s="17"/>
      <c r="W110" s="18">
        <v>8.32</v>
      </c>
      <c r="X110" s="25">
        <v>102.09</v>
      </c>
      <c r="Y110" s="118"/>
      <c r="Z110" s="124"/>
    </row>
    <row r="111" spans="1:26" ht="30.75" thickBot="1" x14ac:dyDescent="0.3">
      <c r="A111" s="92"/>
      <c r="B111" s="16" t="s">
        <v>221</v>
      </c>
      <c r="C111" s="13">
        <v>10</v>
      </c>
      <c r="D111" s="17"/>
      <c r="E111" s="17"/>
      <c r="F111" s="17"/>
      <c r="G111" s="17"/>
      <c r="H111" s="17"/>
      <c r="I111" s="17">
        <v>1.1299999999999999</v>
      </c>
      <c r="J111" s="17"/>
      <c r="K111" s="17"/>
      <c r="L111" s="17"/>
      <c r="M111" s="18">
        <v>1.1299999999999999</v>
      </c>
      <c r="N111" s="17"/>
      <c r="O111" s="17"/>
      <c r="P111" s="17"/>
      <c r="Q111" s="17"/>
      <c r="R111" s="17"/>
      <c r="S111" s="17">
        <v>0.83</v>
      </c>
      <c r="T111" s="17"/>
      <c r="U111" s="17"/>
      <c r="V111" s="17"/>
      <c r="W111" s="18">
        <v>0.83</v>
      </c>
      <c r="X111" s="25">
        <v>73.45</v>
      </c>
      <c r="Y111" s="118"/>
      <c r="Z111" s="124"/>
    </row>
    <row r="112" spans="1:26" ht="45.75" thickBot="1" x14ac:dyDescent="0.3">
      <c r="A112" s="93"/>
      <c r="B112" s="16" t="s">
        <v>222</v>
      </c>
      <c r="C112" s="13">
        <v>10</v>
      </c>
      <c r="D112" s="17"/>
      <c r="E112" s="17"/>
      <c r="F112" s="17"/>
      <c r="G112" s="17"/>
      <c r="H112" s="17"/>
      <c r="I112" s="17">
        <v>0.45</v>
      </c>
      <c r="J112" s="17"/>
      <c r="K112" s="17"/>
      <c r="L112" s="17"/>
      <c r="M112" s="18">
        <v>0.45</v>
      </c>
      <c r="N112" s="17"/>
      <c r="O112" s="17"/>
      <c r="P112" s="17"/>
      <c r="Q112" s="17"/>
      <c r="R112" s="17"/>
      <c r="S112" s="17">
        <v>0</v>
      </c>
      <c r="T112" s="17"/>
      <c r="U112" s="17"/>
      <c r="V112" s="17"/>
      <c r="W112" s="18">
        <v>0</v>
      </c>
      <c r="X112" s="17">
        <v>0</v>
      </c>
      <c r="Y112" s="119"/>
      <c r="Z112" s="124"/>
    </row>
    <row r="113" spans="1:26" ht="30.75" thickBot="1" x14ac:dyDescent="0.3">
      <c r="A113" s="82" t="s">
        <v>223</v>
      </c>
      <c r="B113" s="12" t="s">
        <v>224</v>
      </c>
      <c r="C113" s="13">
        <v>30</v>
      </c>
      <c r="D113" s="23"/>
      <c r="E113" s="23"/>
      <c r="F113" s="23"/>
      <c r="G113" s="23"/>
      <c r="H113" s="23"/>
      <c r="I113" s="23">
        <v>75</v>
      </c>
      <c r="J113" s="23"/>
      <c r="K113" s="23"/>
      <c r="L113" s="23"/>
      <c r="M113" s="18">
        <v>75</v>
      </c>
      <c r="N113" s="23"/>
      <c r="O113" s="23"/>
      <c r="P113" s="23"/>
      <c r="Q113" s="23"/>
      <c r="R113" s="23"/>
      <c r="S113" s="23">
        <v>75</v>
      </c>
      <c r="T113" s="23"/>
      <c r="U113" s="23"/>
      <c r="V113" s="23"/>
      <c r="W113" s="18">
        <v>75</v>
      </c>
      <c r="X113" s="23">
        <v>100</v>
      </c>
      <c r="Y113" s="111">
        <v>101.55</v>
      </c>
      <c r="Z113" s="124"/>
    </row>
    <row r="114" spans="1:26" ht="30.75" thickBot="1" x14ac:dyDescent="0.3">
      <c r="A114" s="83"/>
      <c r="B114" s="12" t="s">
        <v>225</v>
      </c>
      <c r="C114" s="13">
        <v>30</v>
      </c>
      <c r="D114" s="23"/>
      <c r="E114" s="23"/>
      <c r="F114" s="23"/>
      <c r="G114" s="23"/>
      <c r="H114" s="23"/>
      <c r="I114" s="23">
        <v>75</v>
      </c>
      <c r="J114" s="23"/>
      <c r="K114" s="23"/>
      <c r="L114" s="23"/>
      <c r="M114" s="18">
        <v>75</v>
      </c>
      <c r="N114" s="23"/>
      <c r="O114" s="23"/>
      <c r="P114" s="23"/>
      <c r="Q114" s="23"/>
      <c r="R114" s="23"/>
      <c r="S114" s="23">
        <v>77</v>
      </c>
      <c r="T114" s="23"/>
      <c r="U114" s="23"/>
      <c r="V114" s="23"/>
      <c r="W114" s="18">
        <v>77</v>
      </c>
      <c r="X114" s="24">
        <v>102.67</v>
      </c>
      <c r="Y114" s="112"/>
      <c r="Z114" s="124"/>
    </row>
    <row r="115" spans="1:26" ht="30.75" thickBot="1" x14ac:dyDescent="0.3">
      <c r="A115" s="84"/>
      <c r="B115" s="12" t="s">
        <v>226</v>
      </c>
      <c r="C115" s="13">
        <v>40</v>
      </c>
      <c r="D115" s="23"/>
      <c r="E115" s="23"/>
      <c r="F115" s="23"/>
      <c r="G115" s="23"/>
      <c r="H115" s="23"/>
      <c r="I115" s="23">
        <v>75</v>
      </c>
      <c r="J115" s="23"/>
      <c r="K115" s="23"/>
      <c r="L115" s="23"/>
      <c r="M115" s="18">
        <v>75</v>
      </c>
      <c r="N115" s="23"/>
      <c r="O115" s="23"/>
      <c r="P115" s="23"/>
      <c r="Q115" s="23"/>
      <c r="R115" s="23"/>
      <c r="S115" s="23">
        <v>76.400000000000006</v>
      </c>
      <c r="T115" s="23"/>
      <c r="U115" s="23"/>
      <c r="V115" s="23"/>
      <c r="W115" s="18">
        <v>76.400000000000006</v>
      </c>
      <c r="X115" s="24">
        <v>101.87</v>
      </c>
      <c r="Y115" s="113"/>
      <c r="Z115" s="124"/>
    </row>
    <row r="116" spans="1:26" ht="25.5" customHeight="1" thickBot="1" x14ac:dyDescent="0.3">
      <c r="A116" s="91" t="s">
        <v>227</v>
      </c>
      <c r="B116" s="16" t="s">
        <v>228</v>
      </c>
      <c r="C116" s="13">
        <v>30</v>
      </c>
      <c r="D116" s="17"/>
      <c r="E116" s="17"/>
      <c r="F116" s="17"/>
      <c r="G116" s="17"/>
      <c r="H116" s="17"/>
      <c r="I116" s="17">
        <v>4</v>
      </c>
      <c r="J116" s="17"/>
      <c r="K116" s="17"/>
      <c r="L116" s="17"/>
      <c r="M116" s="18">
        <v>4</v>
      </c>
      <c r="N116" s="17"/>
      <c r="O116" s="17"/>
      <c r="P116" s="17"/>
      <c r="Q116" s="17"/>
      <c r="R116" s="17"/>
      <c r="S116" s="17">
        <v>4</v>
      </c>
      <c r="T116" s="17"/>
      <c r="U116" s="17"/>
      <c r="V116" s="17"/>
      <c r="W116" s="18">
        <v>4</v>
      </c>
      <c r="X116" s="17">
        <v>100</v>
      </c>
      <c r="Y116" s="117">
        <v>100</v>
      </c>
      <c r="Z116" s="124"/>
    </row>
    <row r="117" spans="1:26" ht="27" customHeight="1" thickBot="1" x14ac:dyDescent="0.3">
      <c r="A117" s="92"/>
      <c r="B117" s="16" t="s">
        <v>229</v>
      </c>
      <c r="C117" s="13">
        <v>10</v>
      </c>
      <c r="D117" s="17"/>
      <c r="E117" s="17"/>
      <c r="F117" s="17"/>
      <c r="G117" s="17"/>
      <c r="H117" s="17"/>
      <c r="I117" s="17">
        <v>1</v>
      </c>
      <c r="J117" s="17"/>
      <c r="K117" s="17"/>
      <c r="L117" s="17"/>
      <c r="M117" s="18">
        <v>1</v>
      </c>
      <c r="N117" s="17"/>
      <c r="O117" s="17"/>
      <c r="P117" s="17"/>
      <c r="Q117" s="17"/>
      <c r="R117" s="17"/>
      <c r="S117" s="17">
        <v>1</v>
      </c>
      <c r="T117" s="17"/>
      <c r="U117" s="17"/>
      <c r="V117" s="17"/>
      <c r="W117" s="18">
        <v>1</v>
      </c>
      <c r="X117" s="17">
        <v>100</v>
      </c>
      <c r="Y117" s="118"/>
      <c r="Z117" s="124"/>
    </row>
    <row r="118" spans="1:26" ht="28.5" customHeight="1" thickBot="1" x14ac:dyDescent="0.3">
      <c r="A118" s="92"/>
      <c r="B118" s="16" t="s">
        <v>230</v>
      </c>
      <c r="C118" s="13">
        <v>20</v>
      </c>
      <c r="D118" s="17"/>
      <c r="E118" s="17"/>
      <c r="F118" s="17"/>
      <c r="G118" s="17"/>
      <c r="H118" s="17"/>
      <c r="I118" s="17">
        <v>1</v>
      </c>
      <c r="J118" s="17"/>
      <c r="K118" s="17"/>
      <c r="L118" s="17"/>
      <c r="M118" s="18">
        <v>1</v>
      </c>
      <c r="N118" s="17"/>
      <c r="O118" s="17"/>
      <c r="P118" s="17"/>
      <c r="Q118" s="17"/>
      <c r="R118" s="17"/>
      <c r="S118" s="17">
        <v>1</v>
      </c>
      <c r="T118" s="17"/>
      <c r="U118" s="17"/>
      <c r="V118" s="17"/>
      <c r="W118" s="18">
        <v>1</v>
      </c>
      <c r="X118" s="17">
        <v>100</v>
      </c>
      <c r="Y118" s="118"/>
      <c r="Z118" s="124"/>
    </row>
    <row r="119" spans="1:26" ht="23.25" customHeight="1" thickBot="1" x14ac:dyDescent="0.3">
      <c r="A119" s="92"/>
      <c r="B119" s="16" t="s">
        <v>231</v>
      </c>
      <c r="C119" s="13">
        <v>20</v>
      </c>
      <c r="D119" s="17"/>
      <c r="E119" s="17"/>
      <c r="F119" s="17"/>
      <c r="G119" s="17"/>
      <c r="H119" s="17"/>
      <c r="I119" s="17">
        <v>2</v>
      </c>
      <c r="J119" s="17"/>
      <c r="K119" s="17"/>
      <c r="L119" s="17"/>
      <c r="M119" s="18">
        <v>2</v>
      </c>
      <c r="N119" s="17"/>
      <c r="O119" s="17"/>
      <c r="P119" s="17"/>
      <c r="Q119" s="17"/>
      <c r="R119" s="17"/>
      <c r="S119" s="17">
        <v>2</v>
      </c>
      <c r="T119" s="17"/>
      <c r="U119" s="17"/>
      <c r="V119" s="17"/>
      <c r="W119" s="18">
        <v>2</v>
      </c>
      <c r="X119" s="17">
        <v>100</v>
      </c>
      <c r="Y119" s="118"/>
      <c r="Z119" s="124"/>
    </row>
    <row r="120" spans="1:26" ht="30.75" thickBot="1" x14ac:dyDescent="0.3">
      <c r="A120" s="93"/>
      <c r="B120" s="16" t="s">
        <v>232</v>
      </c>
      <c r="C120" s="13">
        <v>20</v>
      </c>
      <c r="D120" s="17"/>
      <c r="E120" s="17"/>
      <c r="F120" s="17"/>
      <c r="G120" s="17"/>
      <c r="H120" s="17"/>
      <c r="I120" s="17">
        <v>7</v>
      </c>
      <c r="J120" s="17"/>
      <c r="K120" s="17"/>
      <c r="L120" s="17"/>
      <c r="M120" s="18">
        <v>7</v>
      </c>
      <c r="N120" s="17"/>
      <c r="O120" s="17"/>
      <c r="P120" s="17"/>
      <c r="Q120" s="17"/>
      <c r="R120" s="17"/>
      <c r="S120" s="17">
        <v>7</v>
      </c>
      <c r="T120" s="17"/>
      <c r="U120" s="17"/>
      <c r="V120" s="17"/>
      <c r="W120" s="18">
        <v>7</v>
      </c>
      <c r="X120" s="17">
        <v>100</v>
      </c>
      <c r="Y120" s="119"/>
      <c r="Z120" s="124"/>
    </row>
    <row r="121" spans="1:26" ht="46.5" customHeight="1" thickBot="1" x14ac:dyDescent="0.3">
      <c r="A121" s="82" t="s">
        <v>233</v>
      </c>
      <c r="B121" s="12" t="s">
        <v>234</v>
      </c>
      <c r="C121" s="13">
        <v>80</v>
      </c>
      <c r="D121" s="23"/>
      <c r="E121" s="23"/>
      <c r="F121" s="23"/>
      <c r="G121" s="23"/>
      <c r="H121" s="23"/>
      <c r="I121" s="23">
        <v>4</v>
      </c>
      <c r="J121" s="23"/>
      <c r="K121" s="23"/>
      <c r="L121" s="23"/>
      <c r="M121" s="18">
        <v>4</v>
      </c>
      <c r="N121" s="23"/>
      <c r="O121" s="23"/>
      <c r="P121" s="23"/>
      <c r="Q121" s="23"/>
      <c r="R121" s="23"/>
      <c r="S121" s="23">
        <v>0</v>
      </c>
      <c r="T121" s="23"/>
      <c r="U121" s="23"/>
      <c r="V121" s="23"/>
      <c r="W121" s="23">
        <v>0</v>
      </c>
      <c r="X121" s="23">
        <v>0</v>
      </c>
      <c r="Y121" s="111">
        <v>0</v>
      </c>
      <c r="Z121" s="124"/>
    </row>
    <row r="122" spans="1:26" ht="30.75" thickBot="1" x14ac:dyDescent="0.3">
      <c r="A122" s="84"/>
      <c r="B122" s="12" t="s">
        <v>235</v>
      </c>
      <c r="C122" s="13">
        <v>20</v>
      </c>
      <c r="D122" s="23"/>
      <c r="E122" s="23"/>
      <c r="F122" s="23"/>
      <c r="G122" s="23"/>
      <c r="H122" s="23"/>
      <c r="I122" s="23">
        <v>80</v>
      </c>
      <c r="J122" s="23"/>
      <c r="K122" s="23"/>
      <c r="L122" s="23"/>
      <c r="M122" s="18">
        <v>80</v>
      </c>
      <c r="N122" s="23"/>
      <c r="O122" s="23"/>
      <c r="P122" s="23"/>
      <c r="Q122" s="23"/>
      <c r="R122" s="23"/>
      <c r="S122" s="23">
        <v>0</v>
      </c>
      <c r="T122" s="23"/>
      <c r="U122" s="23"/>
      <c r="V122" s="23"/>
      <c r="W122" s="23">
        <v>0</v>
      </c>
      <c r="X122" s="23">
        <v>0</v>
      </c>
      <c r="Y122" s="113"/>
      <c r="Z122" s="124"/>
    </row>
    <row r="123" spans="1:26" ht="30" customHeight="1" thickBot="1" x14ac:dyDescent="0.3">
      <c r="A123" s="91" t="s">
        <v>236</v>
      </c>
      <c r="B123" s="16" t="s">
        <v>237</v>
      </c>
      <c r="C123" s="13">
        <v>20</v>
      </c>
      <c r="D123" s="17"/>
      <c r="E123" s="17"/>
      <c r="F123" s="17"/>
      <c r="G123" s="17"/>
      <c r="H123" s="17"/>
      <c r="I123" s="17">
        <v>44</v>
      </c>
      <c r="J123" s="17"/>
      <c r="K123" s="17"/>
      <c r="L123" s="17"/>
      <c r="M123" s="18">
        <v>44</v>
      </c>
      <c r="N123" s="17"/>
      <c r="O123" s="17"/>
      <c r="P123" s="17"/>
      <c r="Q123" s="17"/>
      <c r="R123" s="17"/>
      <c r="S123" s="17">
        <v>47</v>
      </c>
      <c r="T123" s="17"/>
      <c r="U123" s="17"/>
      <c r="V123" s="17"/>
      <c r="W123" s="18">
        <v>47</v>
      </c>
      <c r="X123" s="25">
        <v>106.82</v>
      </c>
      <c r="Y123" s="117">
        <v>174.23</v>
      </c>
      <c r="Z123" s="124"/>
    </row>
    <row r="124" spans="1:26" ht="43.5" customHeight="1" thickBot="1" x14ac:dyDescent="0.3">
      <c r="A124" s="92"/>
      <c r="B124" s="16" t="s">
        <v>238</v>
      </c>
      <c r="C124" s="13">
        <v>30</v>
      </c>
      <c r="D124" s="17"/>
      <c r="E124" s="17"/>
      <c r="F124" s="17"/>
      <c r="G124" s="17"/>
      <c r="H124" s="17"/>
      <c r="I124" s="17">
        <v>0.52</v>
      </c>
      <c r="J124" s="17"/>
      <c r="K124" s="17"/>
      <c r="L124" s="17"/>
      <c r="M124" s="18">
        <v>0.52</v>
      </c>
      <c r="N124" s="17"/>
      <c r="O124" s="17"/>
      <c r="P124" s="17"/>
      <c r="Q124" s="17"/>
      <c r="R124" s="17"/>
      <c r="S124" s="17">
        <v>0.8</v>
      </c>
      <c r="T124" s="17"/>
      <c r="U124" s="17"/>
      <c r="V124" s="17"/>
      <c r="W124" s="18">
        <v>0.8</v>
      </c>
      <c r="X124" s="25">
        <v>153.85</v>
      </c>
      <c r="Y124" s="118"/>
      <c r="Z124" s="124"/>
    </row>
    <row r="125" spans="1:26" ht="45.75" thickBot="1" x14ac:dyDescent="0.3">
      <c r="A125" s="92"/>
      <c r="B125" s="16" t="s">
        <v>239</v>
      </c>
      <c r="C125" s="13">
        <v>30</v>
      </c>
      <c r="D125" s="17"/>
      <c r="E125" s="17"/>
      <c r="F125" s="17"/>
      <c r="G125" s="17"/>
      <c r="H125" s="17"/>
      <c r="I125" s="17">
        <v>1.82</v>
      </c>
      <c r="J125" s="17"/>
      <c r="K125" s="17"/>
      <c r="L125" s="17"/>
      <c r="M125" s="18">
        <v>1.82</v>
      </c>
      <c r="N125" s="17"/>
      <c r="O125" s="17"/>
      <c r="P125" s="17"/>
      <c r="Q125" s="17"/>
      <c r="R125" s="17"/>
      <c r="S125" s="17">
        <v>1.1299999999999999</v>
      </c>
      <c r="T125" s="17"/>
      <c r="U125" s="17"/>
      <c r="V125" s="17"/>
      <c r="W125" s="18">
        <v>1.1299999999999999</v>
      </c>
      <c r="X125" s="25">
        <v>62.09</v>
      </c>
      <c r="Y125" s="118"/>
      <c r="Z125" s="124"/>
    </row>
    <row r="126" spans="1:26" ht="30.75" thickBot="1" x14ac:dyDescent="0.3">
      <c r="A126" s="93"/>
      <c r="B126" s="16" t="s">
        <v>240</v>
      </c>
      <c r="C126" s="13">
        <v>20</v>
      </c>
      <c r="D126" s="17"/>
      <c r="E126" s="17"/>
      <c r="F126" s="17"/>
      <c r="G126" s="17"/>
      <c r="H126" s="17"/>
      <c r="I126" s="17">
        <v>1.04</v>
      </c>
      <c r="J126" s="17"/>
      <c r="K126" s="17"/>
      <c r="L126" s="17"/>
      <c r="M126" s="18">
        <v>1.04</v>
      </c>
      <c r="N126" s="17"/>
      <c r="O126" s="17"/>
      <c r="P126" s="17"/>
      <c r="Q126" s="17"/>
      <c r="R126" s="17"/>
      <c r="S126" s="17">
        <v>4.58</v>
      </c>
      <c r="T126" s="17"/>
      <c r="U126" s="17"/>
      <c r="V126" s="17"/>
      <c r="W126" s="18">
        <v>4.58</v>
      </c>
      <c r="X126" s="25">
        <v>440.38</v>
      </c>
      <c r="Y126" s="119"/>
      <c r="Z126" s="124"/>
    </row>
    <row r="127" spans="1:26" ht="30.75" thickBot="1" x14ac:dyDescent="0.3">
      <c r="A127" s="82" t="s">
        <v>241</v>
      </c>
      <c r="B127" s="12" t="s">
        <v>242</v>
      </c>
      <c r="C127" s="13">
        <v>40</v>
      </c>
      <c r="D127" s="23"/>
      <c r="E127" s="23"/>
      <c r="F127" s="23"/>
      <c r="G127" s="23"/>
      <c r="H127" s="23"/>
      <c r="I127" s="23">
        <v>1400</v>
      </c>
      <c r="J127" s="23"/>
      <c r="K127" s="23"/>
      <c r="L127" s="23"/>
      <c r="M127" s="18">
        <v>1400</v>
      </c>
      <c r="N127" s="23"/>
      <c r="O127" s="23"/>
      <c r="P127" s="23"/>
      <c r="Q127" s="23"/>
      <c r="R127" s="23"/>
      <c r="S127" s="23">
        <v>69</v>
      </c>
      <c r="T127" s="23"/>
      <c r="U127" s="23"/>
      <c r="V127" s="23"/>
      <c r="W127" s="18">
        <v>69</v>
      </c>
      <c r="X127" s="24">
        <v>4.93</v>
      </c>
      <c r="Y127" s="127">
        <v>15.77</v>
      </c>
      <c r="Z127" s="124"/>
    </row>
    <row r="128" spans="1:26" ht="45.75" thickBot="1" x14ac:dyDescent="0.3">
      <c r="A128" s="83"/>
      <c r="B128" s="12" t="s">
        <v>243</v>
      </c>
      <c r="C128" s="13">
        <v>30</v>
      </c>
      <c r="D128" s="23"/>
      <c r="E128" s="23"/>
      <c r="F128" s="23"/>
      <c r="G128" s="23"/>
      <c r="H128" s="23"/>
      <c r="I128" s="23">
        <v>8</v>
      </c>
      <c r="J128" s="23"/>
      <c r="K128" s="23"/>
      <c r="L128" s="23"/>
      <c r="M128" s="18">
        <v>8</v>
      </c>
      <c r="N128" s="23"/>
      <c r="O128" s="23"/>
      <c r="P128" s="23"/>
      <c r="Q128" s="23"/>
      <c r="R128" s="23"/>
      <c r="S128" s="23">
        <v>0</v>
      </c>
      <c r="T128" s="23"/>
      <c r="U128" s="23"/>
      <c r="V128" s="23"/>
      <c r="W128" s="18">
        <v>0</v>
      </c>
      <c r="X128" s="23">
        <v>0</v>
      </c>
      <c r="Y128" s="128"/>
      <c r="Z128" s="124"/>
    </row>
    <row r="129" spans="1:26" ht="60.75" thickBot="1" x14ac:dyDescent="0.3">
      <c r="A129" s="126"/>
      <c r="B129" s="30" t="s">
        <v>244</v>
      </c>
      <c r="C129" s="31">
        <v>30</v>
      </c>
      <c r="D129" s="32"/>
      <c r="E129" s="32"/>
      <c r="F129" s="32"/>
      <c r="G129" s="32"/>
      <c r="H129" s="32"/>
      <c r="I129" s="32">
        <v>150</v>
      </c>
      <c r="J129" s="32"/>
      <c r="K129" s="32"/>
      <c r="L129" s="32"/>
      <c r="M129" s="33">
        <v>150</v>
      </c>
      <c r="N129" s="32"/>
      <c r="O129" s="32"/>
      <c r="P129" s="32"/>
      <c r="Q129" s="32"/>
      <c r="R129" s="32"/>
      <c r="S129" s="32">
        <v>69</v>
      </c>
      <c r="T129" s="32"/>
      <c r="U129" s="32"/>
      <c r="V129" s="32"/>
      <c r="W129" s="33">
        <v>69</v>
      </c>
      <c r="X129" s="32">
        <v>46</v>
      </c>
      <c r="Y129" s="129"/>
      <c r="Z129" s="124"/>
    </row>
    <row r="130" spans="1:26" ht="65.25" customHeight="1" thickTop="1" thickBot="1" x14ac:dyDescent="0.3">
      <c r="A130" s="91" t="s">
        <v>195</v>
      </c>
      <c r="B130" s="16" t="s">
        <v>196</v>
      </c>
      <c r="C130" s="13">
        <v>80</v>
      </c>
      <c r="D130" s="17"/>
      <c r="E130" s="17"/>
      <c r="F130" s="17"/>
      <c r="G130" s="17"/>
      <c r="H130" s="17"/>
      <c r="I130" s="17">
        <v>8</v>
      </c>
      <c r="J130" s="17"/>
      <c r="K130" s="17"/>
      <c r="L130" s="17"/>
      <c r="M130" s="18">
        <v>8</v>
      </c>
      <c r="N130" s="17"/>
      <c r="O130" s="17"/>
      <c r="P130" s="17"/>
      <c r="Q130" s="17"/>
      <c r="R130" s="17"/>
      <c r="S130" s="17">
        <v>5</v>
      </c>
      <c r="T130" s="17"/>
      <c r="U130" s="17"/>
      <c r="V130" s="17"/>
      <c r="W130" s="18">
        <v>5</v>
      </c>
      <c r="X130" s="17">
        <v>62.5</v>
      </c>
      <c r="Y130" s="117">
        <v>54.8</v>
      </c>
      <c r="Z130" s="124"/>
    </row>
    <row r="131" spans="1:26" ht="60.75" thickBot="1" x14ac:dyDescent="0.3">
      <c r="A131" s="93"/>
      <c r="B131" s="16" t="s">
        <v>197</v>
      </c>
      <c r="C131" s="13">
        <v>20</v>
      </c>
      <c r="D131" s="17"/>
      <c r="E131" s="17"/>
      <c r="F131" s="17"/>
      <c r="G131" s="17"/>
      <c r="H131" s="17"/>
      <c r="I131" s="17">
        <v>2500</v>
      </c>
      <c r="J131" s="17"/>
      <c r="K131" s="17"/>
      <c r="L131" s="17"/>
      <c r="M131" s="18">
        <v>2500</v>
      </c>
      <c r="N131" s="17"/>
      <c r="O131" s="17"/>
      <c r="P131" s="17"/>
      <c r="Q131" s="17"/>
      <c r="R131" s="17"/>
      <c r="S131" s="17">
        <v>600</v>
      </c>
      <c r="T131" s="17"/>
      <c r="U131" s="17"/>
      <c r="V131" s="17"/>
      <c r="W131" s="18">
        <v>600</v>
      </c>
      <c r="X131" s="17">
        <v>24</v>
      </c>
      <c r="Y131" s="119"/>
      <c r="Z131" s="124"/>
    </row>
    <row r="132" spans="1:26" ht="60.75" thickBot="1" x14ac:dyDescent="0.3">
      <c r="A132" s="19" t="s">
        <v>198</v>
      </c>
      <c r="B132" s="12" t="s">
        <v>199</v>
      </c>
      <c r="C132" s="13">
        <v>100</v>
      </c>
      <c r="D132" s="23"/>
      <c r="E132" s="23"/>
      <c r="F132" s="23"/>
      <c r="G132" s="23"/>
      <c r="H132" s="23"/>
      <c r="I132" s="23" t="s">
        <v>78</v>
      </c>
      <c r="J132" s="23"/>
      <c r="K132" s="23"/>
      <c r="L132" s="23"/>
      <c r="M132" s="18" t="s">
        <v>78</v>
      </c>
      <c r="N132" s="23"/>
      <c r="O132" s="23"/>
      <c r="P132" s="23"/>
      <c r="Q132" s="23"/>
      <c r="R132" s="23"/>
      <c r="S132" s="23" t="s">
        <v>78</v>
      </c>
      <c r="T132" s="23"/>
      <c r="U132" s="23"/>
      <c r="V132" s="23"/>
      <c r="W132" s="18" t="s">
        <v>78</v>
      </c>
      <c r="X132" s="23" t="s">
        <v>78</v>
      </c>
      <c r="Y132" s="40" t="s">
        <v>78</v>
      </c>
      <c r="Z132" s="124"/>
    </row>
    <row r="133" spans="1:26" ht="45.75" thickBot="1" x14ac:dyDescent="0.3">
      <c r="A133" s="22" t="s">
        <v>200</v>
      </c>
      <c r="B133" s="16" t="s">
        <v>201</v>
      </c>
      <c r="C133" s="13">
        <v>100</v>
      </c>
      <c r="D133" s="17"/>
      <c r="E133" s="17"/>
      <c r="F133" s="17"/>
      <c r="G133" s="17"/>
      <c r="H133" s="17"/>
      <c r="I133" s="17" t="s">
        <v>78</v>
      </c>
      <c r="J133" s="17"/>
      <c r="K133" s="17"/>
      <c r="L133" s="17"/>
      <c r="M133" s="18" t="s">
        <v>202</v>
      </c>
      <c r="N133" s="17"/>
      <c r="O133" s="17"/>
      <c r="P133" s="17"/>
      <c r="Q133" s="17"/>
      <c r="R133" s="17"/>
      <c r="S133" s="17" t="s">
        <v>78</v>
      </c>
      <c r="T133" s="17"/>
      <c r="U133" s="17"/>
      <c r="V133" s="17"/>
      <c r="W133" s="18" t="s">
        <v>78</v>
      </c>
      <c r="X133" s="17" t="s">
        <v>78</v>
      </c>
      <c r="Y133" s="41" t="s">
        <v>78</v>
      </c>
      <c r="Z133" s="125"/>
    </row>
  </sheetData>
  <mergeCells count="80">
    <mergeCell ref="B2:Y2"/>
    <mergeCell ref="A130:A131"/>
    <mergeCell ref="Y130:Y131"/>
    <mergeCell ref="Z97:Z133"/>
    <mergeCell ref="A121:A122"/>
    <mergeCell ref="Y121:Y122"/>
    <mergeCell ref="A123:A126"/>
    <mergeCell ref="Y123:Y126"/>
    <mergeCell ref="A127:A129"/>
    <mergeCell ref="Y127:Y129"/>
    <mergeCell ref="A108:A112"/>
    <mergeCell ref="Y108:Y112"/>
    <mergeCell ref="A113:A115"/>
    <mergeCell ref="Y113:Y115"/>
    <mergeCell ref="A116:A120"/>
    <mergeCell ref="Y116:Y120"/>
    <mergeCell ref="A105:A107"/>
    <mergeCell ref="Y105:Y107"/>
    <mergeCell ref="A88:A90"/>
    <mergeCell ref="Y88:Y90"/>
    <mergeCell ref="A91:A92"/>
    <mergeCell ref="Y91:Y92"/>
    <mergeCell ref="A93:A95"/>
    <mergeCell ref="Y93:Y95"/>
    <mergeCell ref="A96:Z96"/>
    <mergeCell ref="A97:A99"/>
    <mergeCell ref="Y97:Y99"/>
    <mergeCell ref="A100:A104"/>
    <mergeCell ref="Y100:Y104"/>
    <mergeCell ref="A69:Z69"/>
    <mergeCell ref="A70:A73"/>
    <mergeCell ref="Y70:Y73"/>
    <mergeCell ref="Z70:Z95"/>
    <mergeCell ref="A74:A80"/>
    <mergeCell ref="Y74:Y80"/>
    <mergeCell ref="A81:A84"/>
    <mergeCell ref="Y81:Y84"/>
    <mergeCell ref="A86:A87"/>
    <mergeCell ref="Y86:Y87"/>
    <mergeCell ref="A61:Z61"/>
    <mergeCell ref="A62:A63"/>
    <mergeCell ref="Y62:Y63"/>
    <mergeCell ref="Z62:Z68"/>
    <mergeCell ref="A64:A65"/>
    <mergeCell ref="Y64:Y65"/>
    <mergeCell ref="A31:Z31"/>
    <mergeCell ref="A32:A37"/>
    <mergeCell ref="Y32:Y37"/>
    <mergeCell ref="Z32:Z60"/>
    <mergeCell ref="A38:A43"/>
    <mergeCell ref="Y38:Y43"/>
    <mergeCell ref="A45:A47"/>
    <mergeCell ref="Y45:Y47"/>
    <mergeCell ref="A48:A53"/>
    <mergeCell ref="Y48:Y53"/>
    <mergeCell ref="A54:A55"/>
    <mergeCell ref="Y54:Y55"/>
    <mergeCell ref="A56:A58"/>
    <mergeCell ref="Y56:Y58"/>
    <mergeCell ref="A59:A60"/>
    <mergeCell ref="Y59:Y60"/>
    <mergeCell ref="A22:Z22"/>
    <mergeCell ref="Z23:Z30"/>
    <mergeCell ref="A25:A27"/>
    <mergeCell ref="Y25:Y27"/>
    <mergeCell ref="A28:A30"/>
    <mergeCell ref="Y28:Y30"/>
    <mergeCell ref="D4:M4"/>
    <mergeCell ref="N4:W4"/>
    <mergeCell ref="X4:Z4"/>
    <mergeCell ref="A6:Z6"/>
    <mergeCell ref="A7:A9"/>
    <mergeCell ref="Y7:Y9"/>
    <mergeCell ref="Z7:Z21"/>
    <mergeCell ref="A10:A12"/>
    <mergeCell ref="Y10:Y12"/>
    <mergeCell ref="A15:A17"/>
    <mergeCell ref="Y15:Y17"/>
    <mergeCell ref="A20:A21"/>
    <mergeCell ref="Y20:Y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Kapak</vt:lpstr>
      <vt:lpstr>SP-Giriş</vt:lpstr>
      <vt:lpstr>SP-Hedef Bazlı Değerlendirme</vt:lpstr>
      <vt:lpstr>SP-Gösterge Bazlı</vt:lpstr>
      <vt:lpstr>'SP-Giriş'!_Toc90289353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yüksel</dc:creator>
  <cp:lastModifiedBy>yüksel</cp:lastModifiedBy>
  <dcterms:created xsi:type="dcterms:W3CDTF">2023-03-26T12:28:31Z</dcterms:created>
  <dcterms:modified xsi:type="dcterms:W3CDTF">2023-04-13T11:43:57Z</dcterms:modified>
</cp:coreProperties>
</file>